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ncdc01\SFGSLD\DTOSLD\Estadistica\Cargas\web\"/>
    </mc:Choice>
  </mc:AlternateContent>
  <bookViews>
    <workbookView xWindow="0" yWindow="0" windowWidth="20400" windowHeight="7650" tabRatio="847" firstSheet="2" activeTab="8"/>
  </bookViews>
  <sheets>
    <sheet name="PRESENTACION GENERAL-INGRESOS" sheetId="1" r:id="rId1"/>
    <sheet name="PRESENTACION GENERAL-MES -INGRE" sheetId="2" r:id="rId2"/>
    <sheet name="ING-MES-FERROSUR" sheetId="9" r:id="rId3"/>
    <sheet name="ING-MES-FEPSA" sheetId="10" r:id="rId4"/>
    <sheet name="ING-MES-NCA" sheetId="11" r:id="rId5"/>
    <sheet name="ING-MES-BELGRANO" sheetId="12" r:id="rId6"/>
    <sheet name="ING-MES-URQUIZA" sheetId="13" r:id="rId7"/>
    <sheet name="ING-MES-SAN MARTIN" sheetId="14" r:id="rId8"/>
    <sheet name="ING-TOTALES" sheetId="15" r:id="rId9"/>
  </sheets>
  <definedNames>
    <definedName name="_xlnm.Print_Area" localSheetId="8">'ING-TOTALES'!$A$1:$N$16</definedName>
    <definedName name="_xlnm.Print_Area" localSheetId="0">'PRESENTACION GENERAL-INGRESOS'!$A$1:$H$104</definedName>
    <definedName name="_xlnm.Print_Area" localSheetId="1">'PRESENTACION GENERAL-MES -INGRE'!$A$1:$N$100</definedName>
    <definedName name="Z_F4D927EE_6199_406F_9CB7_6B2000C78053_.wvu.PrintArea" localSheetId="0" hidden="1">'PRESENTACION GENERAL-INGRESOS'!$A$1:$H$100</definedName>
    <definedName name="Z_F4D927EE_6199_406F_9CB7_6B2000C78053_.wvu.PrintArea" localSheetId="1" hidden="1">'PRESENTACION GENERAL-MES -INGRE'!$A$1:$N$100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9" i="9" l="1"/>
  <c r="I99" i="9"/>
  <c r="H99" i="9"/>
  <c r="J37" i="13" l="1"/>
  <c r="J25" i="13"/>
  <c r="N99" i="9" l="1"/>
  <c r="G50" i="13" l="1"/>
  <c r="F99" i="9" l="1"/>
  <c r="F10" i="11" l="1"/>
  <c r="D37" i="13" l="1"/>
  <c r="L99" i="14" l="1"/>
  <c r="K99" i="14"/>
  <c r="J99" i="14"/>
  <c r="I99" i="14"/>
  <c r="H99" i="14"/>
  <c r="G99" i="14"/>
  <c r="F99" i="14"/>
  <c r="E99" i="14"/>
  <c r="M99" i="14"/>
  <c r="D99" i="14"/>
  <c r="C99" i="14"/>
  <c r="L95" i="14"/>
  <c r="K95" i="14"/>
  <c r="I95" i="14"/>
  <c r="F95" i="14"/>
  <c r="E95" i="14"/>
  <c r="D95" i="14"/>
  <c r="C95" i="14"/>
  <c r="J95" i="14"/>
  <c r="M86" i="14"/>
  <c r="I86" i="14"/>
  <c r="H86" i="14"/>
  <c r="G86" i="14"/>
  <c r="N85" i="14"/>
  <c r="N84" i="14"/>
  <c r="N83" i="14"/>
  <c r="M81" i="14"/>
  <c r="H81" i="14"/>
  <c r="G81" i="14"/>
  <c r="F81" i="14"/>
  <c r="D81" i="14"/>
  <c r="L81" i="14"/>
  <c r="E81" i="14"/>
  <c r="I74" i="14"/>
  <c r="K74" i="14"/>
  <c r="G74" i="14"/>
  <c r="C74" i="14"/>
  <c r="C58" i="14"/>
  <c r="K58" i="14"/>
  <c r="J58" i="14"/>
  <c r="C50" i="14"/>
  <c r="M50" i="14"/>
  <c r="I50" i="14"/>
  <c r="F50" i="14"/>
  <c r="F39" i="14"/>
  <c r="L39" i="14"/>
  <c r="L37" i="14"/>
  <c r="K37" i="14"/>
  <c r="J37" i="14"/>
  <c r="I37" i="14"/>
  <c r="H37" i="14"/>
  <c r="G37" i="14"/>
  <c r="F37" i="14"/>
  <c r="E37" i="14"/>
  <c r="D37" i="14"/>
  <c r="M37" i="14"/>
  <c r="C37" i="14"/>
  <c r="H25" i="14"/>
  <c r="G25" i="14"/>
  <c r="L22" i="14"/>
  <c r="K22" i="14"/>
  <c r="J22" i="14"/>
  <c r="G22" i="14"/>
  <c r="F22" i="14"/>
  <c r="E22" i="14"/>
  <c r="D22" i="14"/>
  <c r="C22" i="14"/>
  <c r="M22" i="14"/>
  <c r="H22" i="14"/>
  <c r="L17" i="14"/>
  <c r="J17" i="14"/>
  <c r="I17" i="14"/>
  <c r="E17" i="14"/>
  <c r="C17" i="14"/>
  <c r="K17" i="14"/>
  <c r="F17" i="14"/>
  <c r="L10" i="14"/>
  <c r="K10" i="14"/>
  <c r="G10" i="14"/>
  <c r="E10" i="14"/>
  <c r="D10" i="14"/>
  <c r="C10" i="14"/>
  <c r="M10" i="14"/>
  <c r="M4" i="14"/>
  <c r="K4" i="14"/>
  <c r="I4" i="14"/>
  <c r="F4" i="14"/>
  <c r="E4" i="14"/>
  <c r="D4" i="14"/>
  <c r="J4" i="14"/>
  <c r="G4" i="14"/>
  <c r="M99" i="13"/>
  <c r="I99" i="13"/>
  <c r="G99" i="13"/>
  <c r="D99" i="13"/>
  <c r="C99" i="13"/>
  <c r="L99" i="13"/>
  <c r="K99" i="13"/>
  <c r="J99" i="13"/>
  <c r="H99" i="13"/>
  <c r="F99" i="13"/>
  <c r="E99" i="13"/>
  <c r="B99" i="13"/>
  <c r="M95" i="13"/>
  <c r="K95" i="13"/>
  <c r="J95" i="13"/>
  <c r="H95" i="13"/>
  <c r="G95" i="13"/>
  <c r="E95" i="13"/>
  <c r="C95" i="13"/>
  <c r="L95" i="13"/>
  <c r="I95" i="13"/>
  <c r="D95" i="13"/>
  <c r="G86" i="13"/>
  <c r="E86" i="13"/>
  <c r="I86" i="13"/>
  <c r="H86" i="13"/>
  <c r="F86" i="13"/>
  <c r="J81" i="13"/>
  <c r="F81" i="13"/>
  <c r="E81" i="13"/>
  <c r="C81" i="13"/>
  <c r="M81" i="13"/>
  <c r="L81" i="13"/>
  <c r="K81" i="13"/>
  <c r="D81" i="13"/>
  <c r="N80" i="13"/>
  <c r="N78" i="13"/>
  <c r="N77" i="13"/>
  <c r="N76" i="13"/>
  <c r="K74" i="13"/>
  <c r="G74" i="13"/>
  <c r="F74" i="13"/>
  <c r="E74" i="13"/>
  <c r="N75" i="13"/>
  <c r="J74" i="13"/>
  <c r="I74" i="13"/>
  <c r="H74" i="13"/>
  <c r="I58" i="13"/>
  <c r="J58" i="13"/>
  <c r="I50" i="13"/>
  <c r="E50" i="13"/>
  <c r="J50" i="13"/>
  <c r="H50" i="13"/>
  <c r="F50" i="13"/>
  <c r="N49" i="13"/>
  <c r="N48" i="13"/>
  <c r="N47" i="13"/>
  <c r="N46" i="13"/>
  <c r="N45" i="13"/>
  <c r="N44" i="13"/>
  <c r="N41" i="13"/>
  <c r="K39" i="13"/>
  <c r="J39" i="13"/>
  <c r="G39" i="13"/>
  <c r="D39" i="13"/>
  <c r="N40" i="13"/>
  <c r="F39" i="13"/>
  <c r="E39" i="13"/>
  <c r="M37" i="13"/>
  <c r="I37" i="13"/>
  <c r="F37" i="13"/>
  <c r="C37" i="13"/>
  <c r="L37" i="13"/>
  <c r="K37" i="13"/>
  <c r="H37" i="13"/>
  <c r="G37" i="13"/>
  <c r="E37" i="13"/>
  <c r="B37" i="13"/>
  <c r="M25" i="13"/>
  <c r="F25" i="13"/>
  <c r="G25" i="13"/>
  <c r="L22" i="13"/>
  <c r="I22" i="13"/>
  <c r="D22" i="13"/>
  <c r="C22" i="13"/>
  <c r="M22" i="13"/>
  <c r="K22" i="13"/>
  <c r="J22" i="13"/>
  <c r="G22" i="13"/>
  <c r="F22" i="13"/>
  <c r="E22" i="13"/>
  <c r="I17" i="13"/>
  <c r="D17" i="13"/>
  <c r="B17" i="13"/>
  <c r="J17" i="13"/>
  <c r="H17" i="13"/>
  <c r="G17" i="13"/>
  <c r="F17" i="13"/>
  <c r="E17" i="13"/>
  <c r="C17" i="13"/>
  <c r="M10" i="13"/>
  <c r="I10" i="13"/>
  <c r="E10" i="13"/>
  <c r="D10" i="13"/>
  <c r="C10" i="13"/>
  <c r="L10" i="13"/>
  <c r="K10" i="13"/>
  <c r="J10" i="13"/>
  <c r="B10" i="13"/>
  <c r="I4" i="13"/>
  <c r="G4" i="13"/>
  <c r="E4" i="13"/>
  <c r="C4" i="13"/>
  <c r="J4" i="13"/>
  <c r="H4" i="13"/>
  <c r="F4" i="13"/>
  <c r="D4" i="13"/>
  <c r="L99" i="12"/>
  <c r="I99" i="12"/>
  <c r="H99" i="12"/>
  <c r="E99" i="12"/>
  <c r="D99" i="12"/>
  <c r="M99" i="12"/>
  <c r="K99" i="12"/>
  <c r="J99" i="12"/>
  <c r="G99" i="12"/>
  <c r="F99" i="12"/>
  <c r="C99" i="12"/>
  <c r="B99" i="12"/>
  <c r="L95" i="12"/>
  <c r="J95" i="12"/>
  <c r="I95" i="12"/>
  <c r="H95" i="12"/>
  <c r="E95" i="12"/>
  <c r="D95" i="12"/>
  <c r="C95" i="12"/>
  <c r="M95" i="12"/>
  <c r="K95" i="12"/>
  <c r="M86" i="12"/>
  <c r="I86" i="12"/>
  <c r="F86" i="12"/>
  <c r="E86" i="12"/>
  <c r="H86" i="12"/>
  <c r="G86" i="12"/>
  <c r="K81" i="12"/>
  <c r="J81" i="12"/>
  <c r="F81" i="12"/>
  <c r="M81" i="12"/>
  <c r="L81" i="12"/>
  <c r="H74" i="12"/>
  <c r="M74" i="12"/>
  <c r="I74" i="12"/>
  <c r="F74" i="12"/>
  <c r="E74" i="12"/>
  <c r="G74" i="12"/>
  <c r="M58" i="12"/>
  <c r="K58" i="12"/>
  <c r="J58" i="12"/>
  <c r="I58" i="12"/>
  <c r="F58" i="12"/>
  <c r="E58" i="12"/>
  <c r="M50" i="12"/>
  <c r="I50" i="12"/>
  <c r="G50" i="12"/>
  <c r="F50" i="12"/>
  <c r="E50" i="12"/>
  <c r="J50" i="12"/>
  <c r="H50" i="12"/>
  <c r="L39" i="12"/>
  <c r="H39" i="12"/>
  <c r="G39" i="12"/>
  <c r="E39" i="12"/>
  <c r="D39" i="12"/>
  <c r="F39" i="12"/>
  <c r="M37" i="12"/>
  <c r="J37" i="12"/>
  <c r="I37" i="12"/>
  <c r="H37" i="12"/>
  <c r="G37" i="12"/>
  <c r="F37" i="12"/>
  <c r="E37" i="12"/>
  <c r="C37" i="12"/>
  <c r="L37" i="12"/>
  <c r="K37" i="12"/>
  <c r="J25" i="12"/>
  <c r="H25" i="12"/>
  <c r="G25" i="12"/>
  <c r="F25" i="12"/>
  <c r="C25" i="12"/>
  <c r="M22" i="12"/>
  <c r="L22" i="12"/>
  <c r="J22" i="12"/>
  <c r="I22" i="12"/>
  <c r="E22" i="12"/>
  <c r="C22" i="12"/>
  <c r="K22" i="12"/>
  <c r="G22" i="12"/>
  <c r="F22" i="12"/>
  <c r="B22" i="12"/>
  <c r="J17" i="12"/>
  <c r="F17" i="12"/>
  <c r="E17" i="12"/>
  <c r="C17" i="12"/>
  <c r="B17" i="12"/>
  <c r="G17" i="12"/>
  <c r="D17" i="12"/>
  <c r="M10" i="12"/>
  <c r="L10" i="12"/>
  <c r="J10" i="12"/>
  <c r="I10" i="12"/>
  <c r="F10" i="12"/>
  <c r="E10" i="12"/>
  <c r="B10" i="12"/>
  <c r="K10" i="12"/>
  <c r="K4" i="12"/>
  <c r="H4" i="12"/>
  <c r="G4" i="12"/>
  <c r="E4" i="12"/>
  <c r="D4" i="12"/>
  <c r="C4" i="12"/>
  <c r="J4" i="12"/>
  <c r="I4" i="12"/>
  <c r="F4" i="12"/>
  <c r="L99" i="11"/>
  <c r="J99" i="11"/>
  <c r="I99" i="11"/>
  <c r="F99" i="11"/>
  <c r="E99" i="11"/>
  <c r="D99" i="11"/>
  <c r="M99" i="11"/>
  <c r="K99" i="11"/>
  <c r="H99" i="11"/>
  <c r="G99" i="11"/>
  <c r="C99" i="11"/>
  <c r="M95" i="11"/>
  <c r="K95" i="11"/>
  <c r="J95" i="11"/>
  <c r="H95" i="11"/>
  <c r="F95" i="11"/>
  <c r="D95" i="11"/>
  <c r="I95" i="11"/>
  <c r="E95" i="11"/>
  <c r="N94" i="11"/>
  <c r="N93" i="11"/>
  <c r="N92" i="11"/>
  <c r="N91" i="11"/>
  <c r="N89" i="11"/>
  <c r="N88" i="11"/>
  <c r="M86" i="11"/>
  <c r="K86" i="11"/>
  <c r="J86" i="11"/>
  <c r="G86" i="11"/>
  <c r="F86" i="11"/>
  <c r="E86" i="11"/>
  <c r="C86" i="11"/>
  <c r="N87" i="11"/>
  <c r="H86" i="11"/>
  <c r="L81" i="11"/>
  <c r="J81" i="11"/>
  <c r="H81" i="11"/>
  <c r="F81" i="11"/>
  <c r="D81" i="11"/>
  <c r="C81" i="11"/>
  <c r="M81" i="11"/>
  <c r="K81" i="11"/>
  <c r="M74" i="11"/>
  <c r="K74" i="11"/>
  <c r="J74" i="11"/>
  <c r="G74" i="11"/>
  <c r="E74" i="11"/>
  <c r="C74" i="11"/>
  <c r="H74" i="11"/>
  <c r="K58" i="11"/>
  <c r="I58" i="11"/>
  <c r="G58" i="11"/>
  <c r="E58" i="11"/>
  <c r="C58" i="11"/>
  <c r="J58" i="11"/>
  <c r="M50" i="11"/>
  <c r="K50" i="11"/>
  <c r="J50" i="11"/>
  <c r="G50" i="11"/>
  <c r="F50" i="11"/>
  <c r="E50" i="11"/>
  <c r="H50" i="11"/>
  <c r="L39" i="11"/>
  <c r="J39" i="11"/>
  <c r="I39" i="11"/>
  <c r="F39" i="11"/>
  <c r="E39" i="11"/>
  <c r="D39" i="11"/>
  <c r="L37" i="11"/>
  <c r="K37" i="11"/>
  <c r="J37" i="11"/>
  <c r="I37" i="11"/>
  <c r="H37" i="11"/>
  <c r="F37" i="11"/>
  <c r="D37" i="11"/>
  <c r="M37" i="11"/>
  <c r="G37" i="11"/>
  <c r="E37" i="11"/>
  <c r="C37" i="11"/>
  <c r="L25" i="11"/>
  <c r="H25" i="11"/>
  <c r="G25" i="11"/>
  <c r="F25" i="11"/>
  <c r="D25" i="11"/>
  <c r="K22" i="11"/>
  <c r="I22" i="11"/>
  <c r="G22" i="11"/>
  <c r="E22" i="11"/>
  <c r="C22" i="11"/>
  <c r="M22" i="11"/>
  <c r="L22" i="11"/>
  <c r="J22" i="11"/>
  <c r="F22" i="11"/>
  <c r="J17" i="11"/>
  <c r="F17" i="11"/>
  <c r="D17" i="11"/>
  <c r="B17" i="11"/>
  <c r="E17" i="11"/>
  <c r="C17" i="11"/>
  <c r="N16" i="11"/>
  <c r="N15" i="11"/>
  <c r="N14" i="11"/>
  <c r="N13" i="11"/>
  <c r="N12" i="11"/>
  <c r="M10" i="11"/>
  <c r="K10" i="11"/>
  <c r="J10" i="11"/>
  <c r="I10" i="11"/>
  <c r="E10" i="11"/>
  <c r="D10" i="11"/>
  <c r="N11" i="11"/>
  <c r="L10" i="11"/>
  <c r="D4" i="11"/>
  <c r="J4" i="11"/>
  <c r="E4" i="11"/>
  <c r="C4" i="11"/>
  <c r="I4" i="11"/>
  <c r="H4" i="11"/>
  <c r="G4" i="11"/>
  <c r="F4" i="11"/>
  <c r="L99" i="10"/>
  <c r="J99" i="10"/>
  <c r="H99" i="10"/>
  <c r="G99" i="10"/>
  <c r="F99" i="10"/>
  <c r="D99" i="10"/>
  <c r="C99" i="10"/>
  <c r="M99" i="10"/>
  <c r="K99" i="10"/>
  <c r="I99" i="10"/>
  <c r="E99" i="10"/>
  <c r="B99" i="10"/>
  <c r="L95" i="10"/>
  <c r="H95" i="10"/>
  <c r="G95" i="10"/>
  <c r="D95" i="10"/>
  <c r="C95" i="10"/>
  <c r="M95" i="10"/>
  <c r="I95" i="10"/>
  <c r="E95" i="10"/>
  <c r="M86" i="10"/>
  <c r="I86" i="10"/>
  <c r="E86" i="10"/>
  <c r="D86" i="10"/>
  <c r="F86" i="10"/>
  <c r="J81" i="10"/>
  <c r="I81" i="10"/>
  <c r="F81" i="10"/>
  <c r="C81" i="10"/>
  <c r="K81" i="10"/>
  <c r="M74" i="10"/>
  <c r="I74" i="10"/>
  <c r="E74" i="10"/>
  <c r="D74" i="10"/>
  <c r="J74" i="10"/>
  <c r="F74" i="10"/>
  <c r="M58" i="10"/>
  <c r="I58" i="10"/>
  <c r="H58" i="10"/>
  <c r="E58" i="10"/>
  <c r="D58" i="10"/>
  <c r="J58" i="10"/>
  <c r="M50" i="10"/>
  <c r="L50" i="10"/>
  <c r="I50" i="10"/>
  <c r="H50" i="10"/>
  <c r="E50" i="10"/>
  <c r="D50" i="10"/>
  <c r="J50" i="10"/>
  <c r="F50" i="10"/>
  <c r="L39" i="10"/>
  <c r="K39" i="10"/>
  <c r="H39" i="10"/>
  <c r="E39" i="10"/>
  <c r="D39" i="10"/>
  <c r="C39" i="10"/>
  <c r="J37" i="10"/>
  <c r="H37" i="10"/>
  <c r="F37" i="10"/>
  <c r="E37" i="10"/>
  <c r="C37" i="10"/>
  <c r="M37" i="10"/>
  <c r="L37" i="10"/>
  <c r="K37" i="10"/>
  <c r="I37" i="10"/>
  <c r="G37" i="10"/>
  <c r="D37" i="10"/>
  <c r="N30" i="10"/>
  <c r="J25" i="10"/>
  <c r="I25" i="10"/>
  <c r="F25" i="10"/>
  <c r="E25" i="10"/>
  <c r="G25" i="10"/>
  <c r="M22" i="10"/>
  <c r="J22" i="10"/>
  <c r="I22" i="10"/>
  <c r="H22" i="10"/>
  <c r="F22" i="10"/>
  <c r="E22" i="10"/>
  <c r="C22" i="10"/>
  <c r="B22" i="10"/>
  <c r="K22" i="10"/>
  <c r="M17" i="10"/>
  <c r="J17" i="10"/>
  <c r="I17" i="10"/>
  <c r="G17" i="10"/>
  <c r="F17" i="10"/>
  <c r="E17" i="10"/>
  <c r="C17" i="10"/>
  <c r="B17" i="10"/>
  <c r="M10" i="10"/>
  <c r="I10" i="10"/>
  <c r="E10" i="10"/>
  <c r="D10" i="10"/>
  <c r="B10" i="10"/>
  <c r="J10" i="10"/>
  <c r="K4" i="10"/>
  <c r="G4" i="10"/>
  <c r="F4" i="10"/>
  <c r="D4" i="10"/>
  <c r="C4" i="10"/>
  <c r="H4" i="10"/>
  <c r="G99" i="9"/>
  <c r="E99" i="9"/>
  <c r="C99" i="9"/>
  <c r="M99" i="9"/>
  <c r="L99" i="9"/>
  <c r="K99" i="9"/>
  <c r="D99" i="9"/>
  <c r="B99" i="9"/>
  <c r="M95" i="9"/>
  <c r="K95" i="9"/>
  <c r="I95" i="9"/>
  <c r="G95" i="9"/>
  <c r="E95" i="9"/>
  <c r="D95" i="9"/>
  <c r="C95" i="9"/>
  <c r="H95" i="9"/>
  <c r="F95" i="9"/>
  <c r="K86" i="9"/>
  <c r="J86" i="9"/>
  <c r="H86" i="9"/>
  <c r="F86" i="9"/>
  <c r="B86" i="9"/>
  <c r="M86" i="9"/>
  <c r="L86" i="9"/>
  <c r="M81" i="9"/>
  <c r="K81" i="9"/>
  <c r="H81" i="9"/>
  <c r="E81" i="9"/>
  <c r="D81" i="9"/>
  <c r="I81" i="9"/>
  <c r="G81" i="9"/>
  <c r="F81" i="9"/>
  <c r="K74" i="9"/>
  <c r="J74" i="9"/>
  <c r="F74" i="9"/>
  <c r="C74" i="9"/>
  <c r="M74" i="9"/>
  <c r="L74" i="9"/>
  <c r="B74" i="9"/>
  <c r="L58" i="9"/>
  <c r="J58" i="9"/>
  <c r="C58" i="9"/>
  <c r="D58" i="9"/>
  <c r="M50" i="9"/>
  <c r="K50" i="9"/>
  <c r="J50" i="9"/>
  <c r="F50" i="9"/>
  <c r="C50" i="9"/>
  <c r="L50" i="9"/>
  <c r="B50" i="9"/>
  <c r="L39" i="9"/>
  <c r="I39" i="9"/>
  <c r="G39" i="9"/>
  <c r="K39" i="9"/>
  <c r="L37" i="9"/>
  <c r="K37" i="9"/>
  <c r="I37" i="9"/>
  <c r="H37" i="9"/>
  <c r="G37" i="9"/>
  <c r="D37" i="9"/>
  <c r="B37" i="9"/>
  <c r="M37" i="9"/>
  <c r="J37" i="9"/>
  <c r="F37" i="9"/>
  <c r="E37" i="9"/>
  <c r="C37" i="9"/>
  <c r="H25" i="9"/>
  <c r="L25" i="9"/>
  <c r="K25" i="9"/>
  <c r="I25" i="9"/>
  <c r="G25" i="9"/>
  <c r="M25" i="9"/>
  <c r="N24" i="9"/>
  <c r="L22" i="9"/>
  <c r="J22" i="9"/>
  <c r="G22" i="9"/>
  <c r="E22" i="9"/>
  <c r="C22" i="9"/>
  <c r="I22" i="9"/>
  <c r="H22" i="9"/>
  <c r="F22" i="9"/>
  <c r="D22" i="9"/>
  <c r="F17" i="9"/>
  <c r="D17" i="9"/>
  <c r="H17" i="9"/>
  <c r="G17" i="9"/>
  <c r="E17" i="9"/>
  <c r="C17" i="9"/>
  <c r="M17" i="9"/>
  <c r="L17" i="9"/>
  <c r="K17" i="9"/>
  <c r="J17" i="9"/>
  <c r="I17" i="9"/>
  <c r="L10" i="9"/>
  <c r="J10" i="9"/>
  <c r="D10" i="9"/>
  <c r="C10" i="9"/>
  <c r="G10" i="9"/>
  <c r="F10" i="9"/>
  <c r="E10" i="9"/>
  <c r="M4" i="9"/>
  <c r="J4" i="9"/>
  <c r="I4" i="9"/>
  <c r="H4" i="9"/>
  <c r="F4" i="9"/>
  <c r="D4" i="9"/>
  <c r="L4" i="9"/>
  <c r="K4" i="9"/>
  <c r="H17" i="14" l="1"/>
  <c r="D17" i="14"/>
  <c r="L25" i="14"/>
  <c r="G58" i="14"/>
  <c r="K81" i="14"/>
  <c r="F86" i="14"/>
  <c r="N100" i="14"/>
  <c r="N31" i="14"/>
  <c r="J39" i="14"/>
  <c r="H50" i="14"/>
  <c r="L58" i="14"/>
  <c r="M74" i="14"/>
  <c r="C86" i="14"/>
  <c r="K86" i="14"/>
  <c r="J10" i="14"/>
  <c r="M58" i="14"/>
  <c r="D25" i="14"/>
  <c r="N38" i="14"/>
  <c r="E39" i="14"/>
  <c r="G50" i="14"/>
  <c r="K50" i="14"/>
  <c r="N67" i="14"/>
  <c r="H74" i="14"/>
  <c r="L74" i="14"/>
  <c r="G39" i="14"/>
  <c r="E58" i="14"/>
  <c r="F74" i="14"/>
  <c r="N10" i="11"/>
  <c r="K10" i="10"/>
  <c r="N18" i="9"/>
  <c r="N20" i="9"/>
  <c r="N21" i="9"/>
  <c r="H10" i="9"/>
  <c r="E50" i="9"/>
  <c r="D86" i="9"/>
  <c r="J95" i="9"/>
  <c r="L4" i="10"/>
  <c r="B86" i="11"/>
  <c r="I81" i="13"/>
  <c r="N6" i="9"/>
  <c r="N7" i="9"/>
  <c r="N8" i="9"/>
  <c r="N9" i="9"/>
  <c r="K22" i="9"/>
  <c r="G50" i="9"/>
  <c r="F58" i="9"/>
  <c r="N75" i="9"/>
  <c r="N78" i="9"/>
  <c r="N79" i="9"/>
  <c r="N80" i="9"/>
  <c r="L95" i="9"/>
  <c r="N5" i="10"/>
  <c r="B4" i="10"/>
  <c r="N7" i="10"/>
  <c r="N8" i="10"/>
  <c r="N9" i="10"/>
  <c r="F95" i="10"/>
  <c r="H58" i="11"/>
  <c r="K25" i="12"/>
  <c r="H95" i="14"/>
  <c r="I10" i="9"/>
  <c r="F74" i="11"/>
  <c r="C4" i="9"/>
  <c r="H50" i="9"/>
  <c r="G58" i="9"/>
  <c r="J81" i="9"/>
  <c r="G86" i="9"/>
  <c r="M22" i="9"/>
  <c r="M101" i="9" s="1"/>
  <c r="M39" i="9"/>
  <c r="N49" i="9"/>
  <c r="I50" i="9"/>
  <c r="H58" i="9"/>
  <c r="D74" i="9"/>
  <c r="N96" i="9"/>
  <c r="N97" i="9"/>
  <c r="N98" i="9"/>
  <c r="N11" i="10"/>
  <c r="N12" i="10"/>
  <c r="N13" i="10"/>
  <c r="N14" i="10"/>
  <c r="N15" i="10"/>
  <c r="E86" i="9"/>
  <c r="E4" i="9"/>
  <c r="M10" i="9"/>
  <c r="N23" i="9"/>
  <c r="N22" i="9" s="1"/>
  <c r="N40" i="9"/>
  <c r="N39" i="9" s="1"/>
  <c r="N41" i="9"/>
  <c r="N42" i="9"/>
  <c r="N43" i="9"/>
  <c r="N44" i="9"/>
  <c r="N45" i="9"/>
  <c r="N46" i="9"/>
  <c r="N47" i="9"/>
  <c r="N48" i="9"/>
  <c r="I58" i="9"/>
  <c r="E74" i="9"/>
  <c r="L81" i="9"/>
  <c r="L101" i="9" s="1"/>
  <c r="I86" i="9"/>
  <c r="E4" i="10"/>
  <c r="G39" i="10"/>
  <c r="D86" i="12"/>
  <c r="H58" i="13"/>
  <c r="L86" i="14"/>
  <c r="E58" i="9"/>
  <c r="M4" i="10"/>
  <c r="J25" i="9"/>
  <c r="N11" i="9"/>
  <c r="N13" i="9"/>
  <c r="N15" i="9"/>
  <c r="C39" i="9"/>
  <c r="N63" i="9"/>
  <c r="N77" i="9"/>
  <c r="B39" i="13"/>
  <c r="I10" i="14"/>
  <c r="N82" i="14"/>
  <c r="B81" i="14"/>
  <c r="K17" i="10"/>
  <c r="K10" i="9"/>
  <c r="N12" i="9"/>
  <c r="N14" i="9"/>
  <c r="N16" i="9"/>
  <c r="G4" i="9"/>
  <c r="N26" i="9"/>
  <c r="N27" i="9"/>
  <c r="N28" i="9"/>
  <c r="N29" i="9"/>
  <c r="N30" i="9"/>
  <c r="N31" i="9"/>
  <c r="N32" i="9"/>
  <c r="N33" i="9"/>
  <c r="N34" i="9"/>
  <c r="N35" i="9"/>
  <c r="N36" i="9"/>
  <c r="D39" i="9"/>
  <c r="K58" i="9"/>
  <c r="K101" i="9" s="1"/>
  <c r="N76" i="9"/>
  <c r="N74" i="9" s="1"/>
  <c r="N82" i="9"/>
  <c r="N83" i="9"/>
  <c r="N84" i="9"/>
  <c r="N85" i="9"/>
  <c r="L25" i="13"/>
  <c r="E39" i="9"/>
  <c r="H74" i="9"/>
  <c r="C81" i="9"/>
  <c r="L17" i="11"/>
  <c r="H22" i="11"/>
  <c r="L4" i="12"/>
  <c r="L50" i="12"/>
  <c r="D25" i="9"/>
  <c r="D101" i="9" s="1"/>
  <c r="F39" i="9"/>
  <c r="N51" i="9"/>
  <c r="N53" i="9"/>
  <c r="N54" i="9"/>
  <c r="N55" i="9"/>
  <c r="N56" i="9"/>
  <c r="N57" i="9"/>
  <c r="M58" i="9"/>
  <c r="N73" i="9"/>
  <c r="I74" i="9"/>
  <c r="I4" i="10"/>
  <c r="C39" i="12"/>
  <c r="J39" i="9"/>
  <c r="C25" i="9"/>
  <c r="E25" i="9"/>
  <c r="E101" i="9" s="1"/>
  <c r="N59" i="9"/>
  <c r="N60" i="9"/>
  <c r="N61" i="9"/>
  <c r="N62" i="9"/>
  <c r="N64" i="9"/>
  <c r="N65" i="9"/>
  <c r="N66" i="9"/>
  <c r="N67" i="9"/>
  <c r="N68" i="9"/>
  <c r="N69" i="9"/>
  <c r="N70" i="9"/>
  <c r="N71" i="9"/>
  <c r="N72" i="9"/>
  <c r="N87" i="9"/>
  <c r="N88" i="9"/>
  <c r="N89" i="9"/>
  <c r="N90" i="9"/>
  <c r="N91" i="9"/>
  <c r="N92" i="9"/>
  <c r="N93" i="9"/>
  <c r="N94" i="9"/>
  <c r="J4" i="10"/>
  <c r="H10" i="10"/>
  <c r="N19" i="9"/>
  <c r="F25" i="9"/>
  <c r="H39" i="9"/>
  <c r="D50" i="9"/>
  <c r="C86" i="9"/>
  <c r="N79" i="12"/>
  <c r="M39" i="14"/>
  <c r="N16" i="10"/>
  <c r="L17" i="10"/>
  <c r="L101" i="10" s="1"/>
  <c r="G22" i="10"/>
  <c r="N75" i="10"/>
  <c r="N76" i="10"/>
  <c r="N77" i="10"/>
  <c r="B74" i="10"/>
  <c r="N78" i="10"/>
  <c r="J86" i="10"/>
  <c r="C10" i="11"/>
  <c r="M17" i="11"/>
  <c r="N38" i="11"/>
  <c r="N37" i="11" s="1"/>
  <c r="M39" i="11"/>
  <c r="M101" i="11" s="1"/>
  <c r="E81" i="11"/>
  <c r="L95" i="11"/>
  <c r="M4" i="12"/>
  <c r="N8" i="12"/>
  <c r="L25" i="12"/>
  <c r="L58" i="12"/>
  <c r="J74" i="12"/>
  <c r="G81" i="12"/>
  <c r="N23" i="13"/>
  <c r="N24" i="13"/>
  <c r="C39" i="13"/>
  <c r="C74" i="13"/>
  <c r="N5" i="14"/>
  <c r="N6" i="14"/>
  <c r="B4" i="14"/>
  <c r="N7" i="14"/>
  <c r="K25" i="14"/>
  <c r="K101" i="14" s="1"/>
  <c r="J25" i="14"/>
  <c r="N40" i="14"/>
  <c r="N41" i="14"/>
  <c r="N42" i="14"/>
  <c r="N43" i="14"/>
  <c r="N44" i="14"/>
  <c r="N45" i="14"/>
  <c r="N46" i="14"/>
  <c r="N47" i="14"/>
  <c r="N48" i="14"/>
  <c r="N49" i="14"/>
  <c r="L50" i="14"/>
  <c r="C81" i="14"/>
  <c r="C10" i="10"/>
  <c r="I39" i="10"/>
  <c r="G50" i="10"/>
  <c r="F58" i="10"/>
  <c r="C74" i="10"/>
  <c r="N79" i="10"/>
  <c r="N80" i="10"/>
  <c r="L81" i="10"/>
  <c r="K86" i="10"/>
  <c r="N19" i="11"/>
  <c r="N20" i="11"/>
  <c r="N21" i="11"/>
  <c r="I25" i="11"/>
  <c r="N40" i="11"/>
  <c r="N41" i="11"/>
  <c r="N42" i="11"/>
  <c r="N43" i="11"/>
  <c r="N44" i="11"/>
  <c r="N45" i="11"/>
  <c r="N46" i="11"/>
  <c r="N47" i="11"/>
  <c r="N48" i="11"/>
  <c r="N49" i="11"/>
  <c r="L50" i="11"/>
  <c r="D86" i="11"/>
  <c r="N5" i="12"/>
  <c r="B4" i="12"/>
  <c r="N7" i="12"/>
  <c r="N9" i="12"/>
  <c r="H17" i="12"/>
  <c r="N17" i="12" s="1"/>
  <c r="N23" i="12"/>
  <c r="N24" i="12"/>
  <c r="M25" i="12"/>
  <c r="N51" i="12"/>
  <c r="N52" i="12"/>
  <c r="N53" i="12"/>
  <c r="B50" i="12"/>
  <c r="N55" i="12"/>
  <c r="N56" i="12"/>
  <c r="N57" i="12"/>
  <c r="N68" i="12"/>
  <c r="K74" i="12"/>
  <c r="H81" i="12"/>
  <c r="N96" i="12"/>
  <c r="N97" i="12"/>
  <c r="N98" i="12"/>
  <c r="K4" i="13"/>
  <c r="N4" i="13" s="1"/>
  <c r="F10" i="13"/>
  <c r="K17" i="13"/>
  <c r="N26" i="13"/>
  <c r="N27" i="13"/>
  <c r="N28" i="13"/>
  <c r="N29" i="13"/>
  <c r="B25" i="13"/>
  <c r="N31" i="13"/>
  <c r="N32" i="13"/>
  <c r="N33" i="13"/>
  <c r="N34" i="13"/>
  <c r="N35" i="13"/>
  <c r="N36" i="13"/>
  <c r="K50" i="13"/>
  <c r="D74" i="13"/>
  <c r="C4" i="14"/>
  <c r="N8" i="14"/>
  <c r="N9" i="14"/>
  <c r="G17" i="14"/>
  <c r="C39" i="14"/>
  <c r="N87" i="14"/>
  <c r="N88" i="14"/>
  <c r="N89" i="14"/>
  <c r="N90" i="14"/>
  <c r="B86" i="14"/>
  <c r="N92" i="14"/>
  <c r="N93" i="14"/>
  <c r="N94" i="14"/>
  <c r="N19" i="10"/>
  <c r="N20" i="10"/>
  <c r="N21" i="10"/>
  <c r="H25" i="10"/>
  <c r="J39" i="10"/>
  <c r="G58" i="10"/>
  <c r="M81" i="10"/>
  <c r="L86" i="10"/>
  <c r="J25" i="11"/>
  <c r="J101" i="11" s="1"/>
  <c r="J7" i="15" s="1"/>
  <c r="C39" i="11"/>
  <c r="I74" i="11"/>
  <c r="G81" i="11"/>
  <c r="N96" i="11"/>
  <c r="N97" i="11"/>
  <c r="N98" i="11"/>
  <c r="I17" i="12"/>
  <c r="N26" i="12"/>
  <c r="N27" i="12"/>
  <c r="N28" i="12"/>
  <c r="N29" i="12"/>
  <c r="N30" i="12"/>
  <c r="N31" i="12"/>
  <c r="N32" i="12"/>
  <c r="N33" i="12"/>
  <c r="N34" i="12"/>
  <c r="N35" i="12"/>
  <c r="N36" i="12"/>
  <c r="C50" i="12"/>
  <c r="N50" i="12" s="1"/>
  <c r="N59" i="12"/>
  <c r="N60" i="12"/>
  <c r="N61" i="12"/>
  <c r="N62" i="12"/>
  <c r="N63" i="12"/>
  <c r="N64" i="12"/>
  <c r="N65" i="12"/>
  <c r="N66" i="12"/>
  <c r="N67" i="12"/>
  <c r="N69" i="12"/>
  <c r="N70" i="12"/>
  <c r="N71" i="12"/>
  <c r="N72" i="12"/>
  <c r="N73" i="12"/>
  <c r="L74" i="12"/>
  <c r="I81" i="12"/>
  <c r="L4" i="13"/>
  <c r="G10" i="13"/>
  <c r="L17" i="13"/>
  <c r="N17" i="13" s="1"/>
  <c r="C25" i="13"/>
  <c r="L50" i="13"/>
  <c r="K58" i="13"/>
  <c r="N96" i="13"/>
  <c r="N97" i="13"/>
  <c r="N98" i="13"/>
  <c r="N23" i="14"/>
  <c r="N24" i="14"/>
  <c r="D39" i="14"/>
  <c r="N51" i="14"/>
  <c r="N52" i="14"/>
  <c r="N53" i="14"/>
  <c r="N54" i="14"/>
  <c r="B50" i="14"/>
  <c r="N56" i="14"/>
  <c r="N57" i="14"/>
  <c r="N82" i="10"/>
  <c r="N81" i="10" s="1"/>
  <c r="N83" i="10"/>
  <c r="N84" i="10"/>
  <c r="N85" i="10"/>
  <c r="J95" i="10"/>
  <c r="N100" i="10"/>
  <c r="N99" i="10" s="1"/>
  <c r="K25" i="11"/>
  <c r="N51" i="11"/>
  <c r="N52" i="11"/>
  <c r="N53" i="11"/>
  <c r="B50" i="11"/>
  <c r="N54" i="11"/>
  <c r="L58" i="11"/>
  <c r="C95" i="11"/>
  <c r="D22" i="12"/>
  <c r="D50" i="12"/>
  <c r="C58" i="12"/>
  <c r="M4" i="13"/>
  <c r="H10" i="13"/>
  <c r="N10" i="13" s="1"/>
  <c r="M17" i="13"/>
  <c r="D25" i="13"/>
  <c r="M50" i="13"/>
  <c r="L58" i="13"/>
  <c r="N26" i="14"/>
  <c r="N27" i="14"/>
  <c r="N28" i="14"/>
  <c r="N29" i="14"/>
  <c r="N30" i="14"/>
  <c r="M25" i="14"/>
  <c r="N59" i="14"/>
  <c r="N60" i="14"/>
  <c r="N61" i="14"/>
  <c r="N62" i="14"/>
  <c r="N63" i="14"/>
  <c r="N64" i="14"/>
  <c r="N65" i="14"/>
  <c r="N66" i="14"/>
  <c r="J74" i="14"/>
  <c r="D86" i="14"/>
  <c r="F10" i="10"/>
  <c r="D17" i="10"/>
  <c r="N87" i="10"/>
  <c r="N88" i="10"/>
  <c r="N89" i="10"/>
  <c r="N90" i="10"/>
  <c r="N91" i="10"/>
  <c r="N92" i="10"/>
  <c r="N93" i="10"/>
  <c r="N94" i="10"/>
  <c r="K95" i="10"/>
  <c r="G10" i="11"/>
  <c r="C50" i="11"/>
  <c r="N55" i="11"/>
  <c r="N56" i="11"/>
  <c r="N57" i="11"/>
  <c r="M58" i="11"/>
  <c r="I81" i="11"/>
  <c r="N11" i="12"/>
  <c r="N12" i="12"/>
  <c r="N13" i="12"/>
  <c r="N14" i="12"/>
  <c r="N15" i="12"/>
  <c r="N16" i="12"/>
  <c r="K17" i="12"/>
  <c r="D25" i="12"/>
  <c r="D58" i="12"/>
  <c r="N75" i="12"/>
  <c r="N76" i="12"/>
  <c r="N77" i="12"/>
  <c r="B74" i="12"/>
  <c r="N5" i="13"/>
  <c r="B4" i="13"/>
  <c r="N8" i="13"/>
  <c r="N9" i="13"/>
  <c r="N20" i="13"/>
  <c r="N21" i="13"/>
  <c r="B22" i="13"/>
  <c r="E25" i="13"/>
  <c r="E101" i="13" s="1"/>
  <c r="N51" i="13"/>
  <c r="N52" i="13"/>
  <c r="N53" i="13"/>
  <c r="B50" i="13"/>
  <c r="N55" i="13"/>
  <c r="N56" i="13"/>
  <c r="N57" i="13"/>
  <c r="M58" i="13"/>
  <c r="N82" i="13"/>
  <c r="N83" i="13"/>
  <c r="N84" i="13"/>
  <c r="N85" i="13"/>
  <c r="J86" i="13"/>
  <c r="N11" i="14"/>
  <c r="N12" i="14"/>
  <c r="N13" i="14"/>
  <c r="N14" i="14"/>
  <c r="N15" i="14"/>
  <c r="N16" i="14"/>
  <c r="C25" i="14"/>
  <c r="N32" i="14"/>
  <c r="N33" i="14"/>
  <c r="N34" i="14"/>
  <c r="N35" i="14"/>
  <c r="N36" i="14"/>
  <c r="D50" i="14"/>
  <c r="N68" i="14"/>
  <c r="N69" i="14"/>
  <c r="N70" i="14"/>
  <c r="N71" i="14"/>
  <c r="N72" i="14"/>
  <c r="N73" i="14"/>
  <c r="E86" i="14"/>
  <c r="M95" i="14"/>
  <c r="M101" i="14" s="1"/>
  <c r="G10" i="10"/>
  <c r="L22" i="10"/>
  <c r="N38" i="10"/>
  <c r="N37" i="10" s="1"/>
  <c r="M39" i="10"/>
  <c r="K50" i="10"/>
  <c r="K101" i="10" s="1"/>
  <c r="G74" i="10"/>
  <c r="D81" i="10"/>
  <c r="C86" i="10"/>
  <c r="K4" i="11"/>
  <c r="H10" i="11"/>
  <c r="N23" i="11"/>
  <c r="N24" i="11"/>
  <c r="M25" i="11"/>
  <c r="D50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L74" i="11"/>
  <c r="C10" i="12"/>
  <c r="L17" i="12"/>
  <c r="E25" i="12"/>
  <c r="I39" i="12"/>
  <c r="C74" i="12"/>
  <c r="N74" i="12" s="1"/>
  <c r="N80" i="12"/>
  <c r="J86" i="12"/>
  <c r="F95" i="12"/>
  <c r="F101" i="12" s="1"/>
  <c r="H39" i="13"/>
  <c r="C50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K86" i="13"/>
  <c r="E50" i="14"/>
  <c r="D58" i="14"/>
  <c r="N96" i="14"/>
  <c r="N97" i="14"/>
  <c r="N98" i="14"/>
  <c r="L25" i="10"/>
  <c r="K25" i="10"/>
  <c r="N40" i="10"/>
  <c r="N41" i="10"/>
  <c r="N42" i="10"/>
  <c r="N43" i="10"/>
  <c r="N44" i="10"/>
  <c r="N45" i="10"/>
  <c r="N46" i="10"/>
  <c r="N47" i="10"/>
  <c r="N48" i="10"/>
  <c r="N49" i="10"/>
  <c r="K58" i="10"/>
  <c r="H74" i="10"/>
  <c r="E81" i="10"/>
  <c r="G17" i="11"/>
  <c r="N26" i="11"/>
  <c r="N27" i="11"/>
  <c r="N28" i="11"/>
  <c r="N29" i="11"/>
  <c r="N30" i="11"/>
  <c r="N31" i="11"/>
  <c r="N32" i="11"/>
  <c r="N33" i="11"/>
  <c r="N34" i="11"/>
  <c r="N35" i="11"/>
  <c r="N36" i="11"/>
  <c r="G39" i="11"/>
  <c r="I86" i="11"/>
  <c r="D10" i="12"/>
  <c r="M17" i="12"/>
  <c r="J39" i="12"/>
  <c r="D74" i="12"/>
  <c r="K86" i="12"/>
  <c r="G95" i="12"/>
  <c r="H22" i="13"/>
  <c r="I39" i="13"/>
  <c r="D50" i="13"/>
  <c r="N50" i="13" s="1"/>
  <c r="C58" i="13"/>
  <c r="L86" i="13"/>
  <c r="L101" i="13" s="1"/>
  <c r="F95" i="13"/>
  <c r="H4" i="14"/>
  <c r="E25" i="14"/>
  <c r="H39" i="14"/>
  <c r="I81" i="14"/>
  <c r="N23" i="10"/>
  <c r="N24" i="10"/>
  <c r="M25" i="10"/>
  <c r="L58" i="10"/>
  <c r="N96" i="10"/>
  <c r="N97" i="10"/>
  <c r="N98" i="10"/>
  <c r="L4" i="11"/>
  <c r="H17" i="11"/>
  <c r="D22" i="11"/>
  <c r="C25" i="11"/>
  <c r="C101" i="11" s="1"/>
  <c r="C7" i="15" s="1"/>
  <c r="H39" i="11"/>
  <c r="D58" i="11"/>
  <c r="N75" i="11"/>
  <c r="N76" i="11"/>
  <c r="N77" i="11"/>
  <c r="B74" i="11"/>
  <c r="N79" i="11"/>
  <c r="N80" i="11"/>
  <c r="G95" i="11"/>
  <c r="N19" i="12"/>
  <c r="N20" i="12"/>
  <c r="N21" i="12"/>
  <c r="H22" i="12"/>
  <c r="N22" i="12" s="1"/>
  <c r="K39" i="12"/>
  <c r="G58" i="12"/>
  <c r="N82" i="12"/>
  <c r="N83" i="12"/>
  <c r="N84" i="12"/>
  <c r="N85" i="12"/>
  <c r="L86" i="12"/>
  <c r="H25" i="13"/>
  <c r="D58" i="13"/>
  <c r="M86" i="13"/>
  <c r="F25" i="14"/>
  <c r="I39" i="14"/>
  <c r="F58" i="14"/>
  <c r="N75" i="14"/>
  <c r="N76" i="14"/>
  <c r="N77" i="14"/>
  <c r="N78" i="14"/>
  <c r="B74" i="14"/>
  <c r="N80" i="14"/>
  <c r="J81" i="14"/>
  <c r="H17" i="10"/>
  <c r="N26" i="10"/>
  <c r="N27" i="10"/>
  <c r="N28" i="10"/>
  <c r="N29" i="10"/>
  <c r="N51" i="10"/>
  <c r="N50" i="10" s="1"/>
  <c r="N52" i="10"/>
  <c r="N53" i="10"/>
  <c r="B50" i="10"/>
  <c r="N55" i="10"/>
  <c r="N56" i="10"/>
  <c r="N57" i="10"/>
  <c r="G81" i="10"/>
  <c r="N5" i="11"/>
  <c r="B4" i="11"/>
  <c r="N6" i="11"/>
  <c r="M4" i="11"/>
  <c r="I17" i="11"/>
  <c r="N100" i="11"/>
  <c r="N99" i="11" s="1"/>
  <c r="N38" i="12"/>
  <c r="H58" i="12"/>
  <c r="C81" i="12"/>
  <c r="N92" i="12"/>
  <c r="I25" i="13"/>
  <c r="E58" i="13"/>
  <c r="N87" i="13"/>
  <c r="N88" i="13"/>
  <c r="N89" i="13"/>
  <c r="N90" i="13"/>
  <c r="N92" i="13"/>
  <c r="N93" i="13"/>
  <c r="N94" i="13"/>
  <c r="B95" i="13"/>
  <c r="F10" i="14"/>
  <c r="N18" i="14"/>
  <c r="B17" i="14"/>
  <c r="N19" i="14"/>
  <c r="M17" i="14"/>
  <c r="D22" i="10"/>
  <c r="C25" i="10"/>
  <c r="N31" i="10"/>
  <c r="N32" i="10"/>
  <c r="N33" i="10"/>
  <c r="N34" i="10"/>
  <c r="N35" i="10"/>
  <c r="N36" i="10"/>
  <c r="C50" i="10"/>
  <c r="N59" i="10"/>
  <c r="N60" i="10"/>
  <c r="N61" i="10"/>
  <c r="N62" i="10"/>
  <c r="N63" i="10"/>
  <c r="N64" i="10"/>
  <c r="N65" i="10"/>
  <c r="B58" i="10"/>
  <c r="N66" i="10"/>
  <c r="K74" i="10"/>
  <c r="H81" i="10"/>
  <c r="G86" i="10"/>
  <c r="N7" i="11"/>
  <c r="N8" i="11"/>
  <c r="N9" i="11"/>
  <c r="E25" i="11"/>
  <c r="F58" i="11"/>
  <c r="D74" i="11"/>
  <c r="N82" i="11"/>
  <c r="N83" i="11"/>
  <c r="N84" i="11"/>
  <c r="N85" i="11"/>
  <c r="L86" i="11"/>
  <c r="L101" i="11" s="1"/>
  <c r="G10" i="12"/>
  <c r="I25" i="12"/>
  <c r="M39" i="12"/>
  <c r="D81" i="12"/>
  <c r="N87" i="12"/>
  <c r="N88" i="12"/>
  <c r="N89" i="12"/>
  <c r="B86" i="12"/>
  <c r="N91" i="12"/>
  <c r="N93" i="12"/>
  <c r="N94" i="12"/>
  <c r="N100" i="12"/>
  <c r="N11" i="13"/>
  <c r="N12" i="13"/>
  <c r="N13" i="13"/>
  <c r="N14" i="13"/>
  <c r="N15" i="13"/>
  <c r="N16" i="13"/>
  <c r="J101" i="13"/>
  <c r="N38" i="13"/>
  <c r="L39" i="13"/>
  <c r="F58" i="13"/>
  <c r="L74" i="13"/>
  <c r="G81" i="13"/>
  <c r="C86" i="13"/>
  <c r="N100" i="13"/>
  <c r="N20" i="14"/>
  <c r="N21" i="14"/>
  <c r="I22" i="14"/>
  <c r="K39" i="14"/>
  <c r="H58" i="14"/>
  <c r="D74" i="14"/>
  <c r="J86" i="14"/>
  <c r="L10" i="10"/>
  <c r="D25" i="10"/>
  <c r="D101" i="10" s="1"/>
  <c r="F39" i="10"/>
  <c r="C58" i="10"/>
  <c r="N67" i="10"/>
  <c r="N68" i="10"/>
  <c r="N69" i="10"/>
  <c r="N70" i="10"/>
  <c r="N71" i="10"/>
  <c r="N72" i="10"/>
  <c r="N73" i="10"/>
  <c r="L74" i="10"/>
  <c r="H86" i="10"/>
  <c r="K17" i="11"/>
  <c r="K39" i="11"/>
  <c r="I50" i="11"/>
  <c r="H10" i="12"/>
  <c r="N40" i="12"/>
  <c r="N41" i="12"/>
  <c r="B39" i="12"/>
  <c r="N39" i="12" s="1"/>
  <c r="N43" i="12"/>
  <c r="N44" i="12"/>
  <c r="N45" i="12"/>
  <c r="N46" i="12"/>
  <c r="N47" i="12"/>
  <c r="N48" i="12"/>
  <c r="N49" i="12"/>
  <c r="K50" i="12"/>
  <c r="E81" i="12"/>
  <c r="E101" i="12" s="1"/>
  <c r="C86" i="12"/>
  <c r="K25" i="13"/>
  <c r="M39" i="13"/>
  <c r="G58" i="13"/>
  <c r="M74" i="13"/>
  <c r="M101" i="13" s="1"/>
  <c r="H81" i="13"/>
  <c r="D86" i="13"/>
  <c r="L4" i="14"/>
  <c r="H10" i="14"/>
  <c r="I25" i="14"/>
  <c r="J50" i="14"/>
  <c r="I58" i="14"/>
  <c r="E74" i="14"/>
  <c r="G95" i="14"/>
  <c r="N81" i="14"/>
  <c r="N91" i="14"/>
  <c r="N79" i="14"/>
  <c r="B10" i="14"/>
  <c r="B22" i="14"/>
  <c r="N22" i="14" s="1"/>
  <c r="B58" i="14"/>
  <c r="B95" i="14"/>
  <c r="B25" i="14"/>
  <c r="B37" i="14"/>
  <c r="N37" i="14" s="1"/>
  <c r="N55" i="14"/>
  <c r="B39" i="14"/>
  <c r="B99" i="14"/>
  <c r="N99" i="14" s="1"/>
  <c r="N39" i="13"/>
  <c r="N37" i="13"/>
  <c r="N99" i="13"/>
  <c r="G101" i="13"/>
  <c r="N22" i="13"/>
  <c r="I101" i="13"/>
  <c r="K101" i="13"/>
  <c r="N95" i="13"/>
  <c r="N43" i="13"/>
  <c r="B81" i="13"/>
  <c r="N81" i="13" s="1"/>
  <c r="N30" i="13"/>
  <c r="N91" i="13"/>
  <c r="B58" i="13"/>
  <c r="N54" i="13"/>
  <c r="N79" i="13"/>
  <c r="N7" i="13"/>
  <c r="N19" i="13"/>
  <c r="B74" i="13"/>
  <c r="N74" i="13" s="1"/>
  <c r="B86" i="13"/>
  <c r="N6" i="13"/>
  <c r="N42" i="13"/>
  <c r="N18" i="13"/>
  <c r="K101" i="12"/>
  <c r="N99" i="12"/>
  <c r="N4" i="12"/>
  <c r="N10" i="12"/>
  <c r="L101" i="12"/>
  <c r="M101" i="12"/>
  <c r="N6" i="12"/>
  <c r="N18" i="12"/>
  <c r="N42" i="12"/>
  <c r="N54" i="12"/>
  <c r="N78" i="12"/>
  <c r="N90" i="12"/>
  <c r="B81" i="12"/>
  <c r="N81" i="12" s="1"/>
  <c r="B58" i="12"/>
  <c r="B95" i="12"/>
  <c r="B25" i="12"/>
  <c r="B37" i="12"/>
  <c r="N37" i="12" s="1"/>
  <c r="K101" i="11"/>
  <c r="K7" i="15" s="1"/>
  <c r="N18" i="11"/>
  <c r="B81" i="11"/>
  <c r="B10" i="11"/>
  <c r="B22" i="11"/>
  <c r="B58" i="11"/>
  <c r="B95" i="11"/>
  <c r="B25" i="11"/>
  <c r="B37" i="11"/>
  <c r="N78" i="11"/>
  <c r="N90" i="11"/>
  <c r="N86" i="11" s="1"/>
  <c r="B39" i="11"/>
  <c r="B99" i="11"/>
  <c r="N10" i="10"/>
  <c r="N74" i="10"/>
  <c r="E101" i="10"/>
  <c r="I101" i="10"/>
  <c r="M101" i="10"/>
  <c r="F101" i="10"/>
  <c r="N6" i="10"/>
  <c r="B81" i="10"/>
  <c r="N54" i="10"/>
  <c r="B95" i="10"/>
  <c r="N18" i="10"/>
  <c r="N17" i="10" s="1"/>
  <c r="B25" i="10"/>
  <c r="B37" i="10"/>
  <c r="B86" i="10"/>
  <c r="B39" i="10"/>
  <c r="C101" i="9"/>
  <c r="H101" i="9"/>
  <c r="J101" i="9"/>
  <c r="N52" i="9"/>
  <c r="N100" i="9"/>
  <c r="N5" i="9"/>
  <c r="B17" i="9"/>
  <c r="G74" i="9"/>
  <c r="B39" i="9"/>
  <c r="B4" i="9"/>
  <c r="N38" i="9"/>
  <c r="N37" i="9" s="1"/>
  <c r="B81" i="9"/>
  <c r="B10" i="9"/>
  <c r="B22" i="9"/>
  <c r="B58" i="9"/>
  <c r="B25" i="9"/>
  <c r="B95" i="9"/>
  <c r="J101" i="12" l="1"/>
  <c r="J101" i="10"/>
  <c r="I101" i="9"/>
  <c r="I101" i="12"/>
  <c r="I101" i="11"/>
  <c r="I7" i="15" s="1"/>
  <c r="H101" i="11"/>
  <c r="H101" i="13"/>
  <c r="H101" i="12"/>
  <c r="H101" i="10"/>
  <c r="H7" i="15"/>
  <c r="G101" i="9"/>
  <c r="G101" i="11"/>
  <c r="G7" i="15" s="1"/>
  <c r="G101" i="14"/>
  <c r="G101" i="12"/>
  <c r="G101" i="10"/>
  <c r="F101" i="11"/>
  <c r="F7" i="15" s="1"/>
  <c r="N17" i="11"/>
  <c r="F101" i="9"/>
  <c r="N58" i="14"/>
  <c r="N58" i="13"/>
  <c r="F101" i="13"/>
  <c r="E101" i="11"/>
  <c r="E7" i="15" s="1"/>
  <c r="C101" i="14"/>
  <c r="L101" i="14"/>
  <c r="E101" i="14"/>
  <c r="N4" i="10"/>
  <c r="N74" i="14"/>
  <c r="D101" i="14"/>
  <c r="N25" i="14"/>
  <c r="I101" i="14"/>
  <c r="N17" i="14"/>
  <c r="N4" i="14"/>
  <c r="N39" i="14"/>
  <c r="J101" i="14"/>
  <c r="N50" i="14"/>
  <c r="H101" i="14"/>
  <c r="F101" i="14"/>
  <c r="N10" i="14"/>
  <c r="D101" i="13"/>
  <c r="N86" i="12"/>
  <c r="D101" i="12"/>
  <c r="D101" i="11"/>
  <c r="D7" i="15" s="1"/>
  <c r="N39" i="11"/>
  <c r="N25" i="10"/>
  <c r="N58" i="9"/>
  <c r="N25" i="13"/>
  <c r="C101" i="13"/>
  <c r="C101" i="12"/>
  <c r="B101" i="11"/>
  <c r="B7" i="15" s="1"/>
  <c r="C101" i="10"/>
  <c r="N86" i="10"/>
  <c r="N95" i="12"/>
  <c r="N4" i="9"/>
  <c r="N58" i="12"/>
  <c r="N95" i="10"/>
  <c r="N58" i="11"/>
  <c r="N50" i="11"/>
  <c r="N10" i="9"/>
  <c r="N50" i="9"/>
  <c r="N74" i="11"/>
  <c r="N81" i="11"/>
  <c r="N86" i="9"/>
  <c r="N86" i="14"/>
  <c r="N22" i="11"/>
  <c r="N22" i="10"/>
  <c r="B101" i="10"/>
  <c r="N86" i="13"/>
  <c r="N95" i="14"/>
  <c r="N4" i="11"/>
  <c r="N81" i="9"/>
  <c r="N58" i="10"/>
  <c r="N17" i="9"/>
  <c r="N25" i="11"/>
  <c r="N25" i="9"/>
  <c r="N25" i="12"/>
  <c r="N95" i="9"/>
  <c r="N39" i="10"/>
  <c r="N95" i="11"/>
  <c r="B101" i="14"/>
  <c r="B101" i="13"/>
  <c r="B101" i="12"/>
  <c r="B101" i="9"/>
  <c r="G5" i="15"/>
  <c r="N101" i="9" l="1"/>
  <c r="N101" i="13"/>
  <c r="N101" i="14"/>
  <c r="N101" i="12"/>
  <c r="N101" i="11"/>
  <c r="N101" i="10"/>
  <c r="B3" i="2"/>
  <c r="C3" i="2"/>
  <c r="D3" i="2"/>
  <c r="E3" i="2"/>
  <c r="F3" i="2"/>
  <c r="G3" i="2"/>
  <c r="B4" i="2"/>
  <c r="C4" i="2"/>
  <c r="D4" i="2"/>
  <c r="E4" i="2"/>
  <c r="F4" i="2"/>
  <c r="G4" i="2"/>
  <c r="B5" i="2"/>
  <c r="C5" i="2"/>
  <c r="D5" i="2"/>
  <c r="E5" i="2"/>
  <c r="F5" i="2"/>
  <c r="G5" i="2"/>
  <c r="B6" i="2"/>
  <c r="C6" i="2"/>
  <c r="D6" i="2"/>
  <c r="E6" i="2"/>
  <c r="F6" i="2"/>
  <c r="G6" i="2"/>
  <c r="B7" i="2"/>
  <c r="C7" i="2"/>
  <c r="D7" i="2"/>
  <c r="E7" i="2"/>
  <c r="F7" i="2"/>
  <c r="G7" i="2"/>
  <c r="B8" i="2"/>
  <c r="C8" i="2"/>
  <c r="D8" i="2"/>
  <c r="E8" i="2"/>
  <c r="F8" i="2"/>
  <c r="G8" i="2"/>
  <c r="B9" i="2"/>
  <c r="C9" i="2"/>
  <c r="D9" i="2"/>
  <c r="E9" i="2"/>
  <c r="F9" i="2"/>
  <c r="G9" i="2"/>
  <c r="B10" i="2"/>
  <c r="C10" i="2"/>
  <c r="D10" i="2"/>
  <c r="E10" i="2"/>
  <c r="F10" i="2"/>
  <c r="G10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B16" i="2"/>
  <c r="C16" i="2"/>
  <c r="D16" i="2"/>
  <c r="E16" i="2"/>
  <c r="F16" i="2"/>
  <c r="G16" i="2"/>
  <c r="B17" i="2"/>
  <c r="C17" i="2"/>
  <c r="D17" i="2"/>
  <c r="E17" i="2"/>
  <c r="F17" i="2"/>
  <c r="G17" i="2"/>
  <c r="B18" i="2"/>
  <c r="C18" i="2"/>
  <c r="D18" i="2"/>
  <c r="E18" i="2"/>
  <c r="F18" i="2"/>
  <c r="G18" i="2"/>
  <c r="B19" i="2"/>
  <c r="C19" i="2"/>
  <c r="D19" i="2"/>
  <c r="E19" i="2"/>
  <c r="F19" i="2"/>
  <c r="G19" i="2"/>
  <c r="B20" i="2"/>
  <c r="C20" i="2"/>
  <c r="D20" i="2"/>
  <c r="E20" i="2"/>
  <c r="F20" i="2"/>
  <c r="G20" i="2"/>
  <c r="B21" i="2"/>
  <c r="C21" i="2"/>
  <c r="D21" i="2"/>
  <c r="E21" i="2"/>
  <c r="F21" i="2"/>
  <c r="G21" i="2"/>
  <c r="B22" i="2"/>
  <c r="C22" i="2"/>
  <c r="D22" i="2"/>
  <c r="E22" i="2"/>
  <c r="F22" i="2"/>
  <c r="G22" i="2"/>
  <c r="B23" i="2"/>
  <c r="C23" i="2"/>
  <c r="D23" i="2"/>
  <c r="E23" i="2"/>
  <c r="F23" i="2"/>
  <c r="G23" i="2"/>
  <c r="B24" i="2"/>
  <c r="C24" i="2"/>
  <c r="D24" i="2"/>
  <c r="E24" i="2"/>
  <c r="F24" i="2"/>
  <c r="G24" i="2"/>
  <c r="B25" i="2"/>
  <c r="C25" i="2"/>
  <c r="D25" i="2"/>
  <c r="E25" i="2"/>
  <c r="F25" i="2"/>
  <c r="G25" i="2"/>
  <c r="B26" i="2"/>
  <c r="C26" i="2"/>
  <c r="D26" i="2"/>
  <c r="E26" i="2"/>
  <c r="F26" i="2"/>
  <c r="G26" i="2"/>
  <c r="B27" i="2"/>
  <c r="C27" i="2"/>
  <c r="D27" i="2"/>
  <c r="E27" i="2"/>
  <c r="F27" i="2"/>
  <c r="G27" i="2"/>
  <c r="B28" i="2"/>
  <c r="C28" i="2"/>
  <c r="D28" i="2"/>
  <c r="E28" i="2"/>
  <c r="F28" i="2"/>
  <c r="G28" i="2"/>
  <c r="B29" i="2"/>
  <c r="C29" i="2"/>
  <c r="D29" i="2"/>
  <c r="E29" i="2"/>
  <c r="F29" i="2"/>
  <c r="G29" i="2"/>
  <c r="B30" i="2"/>
  <c r="C30" i="2"/>
  <c r="D30" i="2"/>
  <c r="E30" i="2"/>
  <c r="F30" i="2"/>
  <c r="G30" i="2"/>
  <c r="B31" i="2"/>
  <c r="C31" i="2"/>
  <c r="D31" i="2"/>
  <c r="E31" i="2"/>
  <c r="F31" i="2"/>
  <c r="G31" i="2"/>
  <c r="B32" i="2"/>
  <c r="C32" i="2"/>
  <c r="D32" i="2"/>
  <c r="E32" i="2"/>
  <c r="F32" i="2"/>
  <c r="G32" i="2"/>
  <c r="B33" i="2"/>
  <c r="C33" i="2"/>
  <c r="D33" i="2"/>
  <c r="E33" i="2"/>
  <c r="F33" i="2"/>
  <c r="G33" i="2"/>
  <c r="B34" i="2"/>
  <c r="C34" i="2"/>
  <c r="D34" i="2"/>
  <c r="E34" i="2"/>
  <c r="F34" i="2"/>
  <c r="G34" i="2"/>
  <c r="B35" i="2"/>
  <c r="C35" i="2"/>
  <c r="D35" i="2"/>
  <c r="E35" i="2"/>
  <c r="F35" i="2"/>
  <c r="G35" i="2"/>
  <c r="B36" i="2"/>
  <c r="C36" i="2"/>
  <c r="D36" i="2"/>
  <c r="E36" i="2"/>
  <c r="F36" i="2"/>
  <c r="G36" i="2"/>
  <c r="B37" i="2"/>
  <c r="C37" i="2"/>
  <c r="D37" i="2"/>
  <c r="E37" i="2"/>
  <c r="F37" i="2"/>
  <c r="G37" i="2"/>
  <c r="B38" i="2"/>
  <c r="C38" i="2"/>
  <c r="D38" i="2"/>
  <c r="E38" i="2"/>
  <c r="F38" i="2"/>
  <c r="G38" i="2"/>
  <c r="B39" i="2"/>
  <c r="C39" i="2"/>
  <c r="D39" i="2"/>
  <c r="E39" i="2"/>
  <c r="F39" i="2"/>
  <c r="G39" i="2"/>
  <c r="B40" i="2"/>
  <c r="C40" i="2"/>
  <c r="D40" i="2"/>
  <c r="E40" i="2"/>
  <c r="F40" i="2"/>
  <c r="G40" i="2"/>
  <c r="B41" i="2"/>
  <c r="C41" i="2"/>
  <c r="D41" i="2"/>
  <c r="E41" i="2"/>
  <c r="F41" i="2"/>
  <c r="G41" i="2"/>
  <c r="B42" i="2"/>
  <c r="C42" i="2"/>
  <c r="D42" i="2"/>
  <c r="E42" i="2"/>
  <c r="F42" i="2"/>
  <c r="G42" i="2"/>
  <c r="B43" i="2"/>
  <c r="C43" i="2"/>
  <c r="D43" i="2"/>
  <c r="E43" i="2"/>
  <c r="F43" i="2"/>
  <c r="G43" i="2"/>
  <c r="B44" i="2"/>
  <c r="C44" i="2"/>
  <c r="D44" i="2"/>
  <c r="E44" i="2"/>
  <c r="F44" i="2"/>
  <c r="G44" i="2"/>
  <c r="B45" i="2"/>
  <c r="C45" i="2"/>
  <c r="D45" i="2"/>
  <c r="E45" i="2"/>
  <c r="F45" i="2"/>
  <c r="G45" i="2"/>
  <c r="B46" i="2"/>
  <c r="C46" i="2"/>
  <c r="D46" i="2"/>
  <c r="E46" i="2"/>
  <c r="F46" i="2"/>
  <c r="G46" i="2"/>
  <c r="B47" i="2"/>
  <c r="C47" i="2"/>
  <c r="D47" i="2"/>
  <c r="E47" i="2"/>
  <c r="F47" i="2"/>
  <c r="G47" i="2"/>
  <c r="B48" i="2"/>
  <c r="C48" i="2"/>
  <c r="D48" i="2"/>
  <c r="E48" i="2"/>
  <c r="F48" i="2"/>
  <c r="G48" i="2"/>
  <c r="B49" i="2"/>
  <c r="C49" i="2"/>
  <c r="D49" i="2"/>
  <c r="E49" i="2"/>
  <c r="F49" i="2"/>
  <c r="G49" i="2"/>
  <c r="B50" i="2"/>
  <c r="C50" i="2"/>
  <c r="D50" i="2"/>
  <c r="E50" i="2"/>
  <c r="F50" i="2"/>
  <c r="G50" i="2"/>
  <c r="B51" i="2"/>
  <c r="C51" i="2"/>
  <c r="D51" i="2"/>
  <c r="E51" i="2"/>
  <c r="F51" i="2"/>
  <c r="G51" i="2"/>
  <c r="B52" i="2"/>
  <c r="C52" i="2"/>
  <c r="D52" i="2"/>
  <c r="E52" i="2"/>
  <c r="F52" i="2"/>
  <c r="G52" i="2"/>
  <c r="B53" i="2"/>
  <c r="C53" i="2"/>
  <c r="D53" i="2"/>
  <c r="E53" i="2"/>
  <c r="F53" i="2"/>
  <c r="G53" i="2"/>
  <c r="B54" i="2"/>
  <c r="C54" i="2"/>
  <c r="D54" i="2"/>
  <c r="E54" i="2"/>
  <c r="F54" i="2"/>
  <c r="G54" i="2"/>
  <c r="B55" i="2"/>
  <c r="C55" i="2"/>
  <c r="D55" i="2"/>
  <c r="E55" i="2"/>
  <c r="F55" i="2"/>
  <c r="G55" i="2"/>
  <c r="B56" i="2"/>
  <c r="C56" i="2"/>
  <c r="D56" i="2"/>
  <c r="E56" i="2"/>
  <c r="F56" i="2"/>
  <c r="G56" i="2"/>
  <c r="B57" i="2"/>
  <c r="C57" i="2"/>
  <c r="D57" i="2"/>
  <c r="E57" i="2"/>
  <c r="F57" i="2"/>
  <c r="G57" i="2"/>
  <c r="B58" i="2"/>
  <c r="C58" i="2"/>
  <c r="D58" i="2"/>
  <c r="E58" i="2"/>
  <c r="F58" i="2"/>
  <c r="G58" i="2"/>
  <c r="B59" i="2"/>
  <c r="C59" i="2"/>
  <c r="D59" i="2"/>
  <c r="E59" i="2"/>
  <c r="F59" i="2"/>
  <c r="G59" i="2"/>
  <c r="B60" i="2"/>
  <c r="C60" i="2"/>
  <c r="D60" i="2"/>
  <c r="E60" i="2"/>
  <c r="F60" i="2"/>
  <c r="G60" i="2"/>
  <c r="B61" i="2"/>
  <c r="C61" i="2"/>
  <c r="D61" i="2"/>
  <c r="E61" i="2"/>
  <c r="F61" i="2"/>
  <c r="G61" i="2"/>
  <c r="B62" i="2"/>
  <c r="C62" i="2"/>
  <c r="D62" i="2"/>
  <c r="E62" i="2"/>
  <c r="F62" i="2"/>
  <c r="G62" i="2"/>
  <c r="B63" i="2"/>
  <c r="C63" i="2"/>
  <c r="D63" i="2"/>
  <c r="E63" i="2"/>
  <c r="F63" i="2"/>
  <c r="G63" i="2"/>
  <c r="B64" i="2"/>
  <c r="C64" i="2"/>
  <c r="D64" i="2"/>
  <c r="E64" i="2"/>
  <c r="F64" i="2"/>
  <c r="G64" i="2"/>
  <c r="B65" i="2"/>
  <c r="C65" i="2"/>
  <c r="D65" i="2"/>
  <c r="E65" i="2"/>
  <c r="F65" i="2"/>
  <c r="G65" i="2"/>
  <c r="B66" i="2"/>
  <c r="C66" i="2"/>
  <c r="D66" i="2"/>
  <c r="E66" i="2"/>
  <c r="F66" i="2"/>
  <c r="G66" i="2"/>
  <c r="B67" i="2"/>
  <c r="C67" i="2"/>
  <c r="D67" i="2"/>
  <c r="E67" i="2"/>
  <c r="F67" i="2"/>
  <c r="G67" i="2"/>
  <c r="B68" i="2"/>
  <c r="C68" i="2"/>
  <c r="D68" i="2"/>
  <c r="E68" i="2"/>
  <c r="F68" i="2"/>
  <c r="G68" i="2"/>
  <c r="B69" i="2"/>
  <c r="C69" i="2"/>
  <c r="D69" i="2"/>
  <c r="E69" i="2"/>
  <c r="F69" i="2"/>
  <c r="G69" i="2"/>
  <c r="B70" i="2"/>
  <c r="C70" i="2"/>
  <c r="D70" i="2"/>
  <c r="E70" i="2"/>
  <c r="F70" i="2"/>
  <c r="G70" i="2"/>
  <c r="B71" i="2"/>
  <c r="C71" i="2"/>
  <c r="D71" i="2"/>
  <c r="E71" i="2"/>
  <c r="F71" i="2"/>
  <c r="G71" i="2"/>
  <c r="B72" i="2"/>
  <c r="C72" i="2"/>
  <c r="D72" i="2"/>
  <c r="E72" i="2"/>
  <c r="F72" i="2"/>
  <c r="G72" i="2"/>
  <c r="B73" i="2"/>
  <c r="C73" i="2"/>
  <c r="D73" i="2"/>
  <c r="E73" i="2"/>
  <c r="F73" i="2"/>
  <c r="G73" i="2"/>
  <c r="B74" i="2"/>
  <c r="C74" i="2"/>
  <c r="D74" i="2"/>
  <c r="E74" i="2"/>
  <c r="F74" i="2"/>
  <c r="G74" i="2"/>
  <c r="B75" i="2"/>
  <c r="C75" i="2"/>
  <c r="D75" i="2"/>
  <c r="E75" i="2"/>
  <c r="F75" i="2"/>
  <c r="G75" i="2"/>
  <c r="B76" i="2"/>
  <c r="C76" i="2"/>
  <c r="D76" i="2"/>
  <c r="E76" i="2"/>
  <c r="F76" i="2"/>
  <c r="G76" i="2"/>
  <c r="B77" i="2"/>
  <c r="C77" i="2"/>
  <c r="D77" i="2"/>
  <c r="E77" i="2"/>
  <c r="F77" i="2"/>
  <c r="G77" i="2"/>
  <c r="B78" i="2"/>
  <c r="C78" i="2"/>
  <c r="D78" i="2"/>
  <c r="E78" i="2"/>
  <c r="F78" i="2"/>
  <c r="G78" i="2"/>
  <c r="B79" i="2"/>
  <c r="C79" i="2"/>
  <c r="D79" i="2"/>
  <c r="E79" i="2"/>
  <c r="F79" i="2"/>
  <c r="G79" i="2"/>
  <c r="B80" i="2"/>
  <c r="C80" i="2"/>
  <c r="D80" i="2"/>
  <c r="E80" i="2"/>
  <c r="F80" i="2"/>
  <c r="G80" i="2"/>
  <c r="B81" i="2"/>
  <c r="C81" i="2"/>
  <c r="D81" i="2"/>
  <c r="E81" i="2"/>
  <c r="F81" i="2"/>
  <c r="G81" i="2"/>
  <c r="B82" i="2"/>
  <c r="C82" i="2"/>
  <c r="D82" i="2"/>
  <c r="E82" i="2"/>
  <c r="F82" i="2"/>
  <c r="G82" i="2"/>
  <c r="B83" i="2"/>
  <c r="C83" i="2"/>
  <c r="D83" i="2"/>
  <c r="E83" i="2"/>
  <c r="F83" i="2"/>
  <c r="G83" i="2"/>
  <c r="B84" i="2"/>
  <c r="C84" i="2"/>
  <c r="D84" i="2"/>
  <c r="E84" i="2"/>
  <c r="F84" i="2"/>
  <c r="G84" i="2"/>
  <c r="B85" i="2"/>
  <c r="C85" i="2"/>
  <c r="D85" i="2"/>
  <c r="E85" i="2"/>
  <c r="F85" i="2"/>
  <c r="G85" i="2"/>
  <c r="B86" i="2"/>
  <c r="C86" i="2"/>
  <c r="D86" i="2"/>
  <c r="E86" i="2"/>
  <c r="F86" i="2"/>
  <c r="G86" i="2"/>
  <c r="B87" i="2"/>
  <c r="C87" i="2"/>
  <c r="D87" i="2"/>
  <c r="E87" i="2"/>
  <c r="F87" i="2"/>
  <c r="G87" i="2"/>
  <c r="B88" i="2"/>
  <c r="C88" i="2"/>
  <c r="D88" i="2"/>
  <c r="E88" i="2"/>
  <c r="F88" i="2"/>
  <c r="G88" i="2"/>
  <c r="B89" i="2"/>
  <c r="C89" i="2"/>
  <c r="D89" i="2"/>
  <c r="E89" i="2"/>
  <c r="F89" i="2"/>
  <c r="G89" i="2"/>
  <c r="B90" i="2"/>
  <c r="C90" i="2"/>
  <c r="D90" i="2"/>
  <c r="E90" i="2"/>
  <c r="F90" i="2"/>
  <c r="G90" i="2"/>
  <c r="B91" i="2"/>
  <c r="C91" i="2"/>
  <c r="D91" i="2"/>
  <c r="E91" i="2"/>
  <c r="F91" i="2"/>
  <c r="G91" i="2"/>
  <c r="B92" i="2"/>
  <c r="C92" i="2"/>
  <c r="D92" i="2"/>
  <c r="E92" i="2"/>
  <c r="F92" i="2"/>
  <c r="G92" i="2"/>
  <c r="B93" i="2"/>
  <c r="C93" i="2"/>
  <c r="D93" i="2"/>
  <c r="E93" i="2"/>
  <c r="F93" i="2"/>
  <c r="G93" i="2"/>
  <c r="B94" i="2"/>
  <c r="C94" i="2"/>
  <c r="D94" i="2"/>
  <c r="E94" i="2"/>
  <c r="F94" i="2"/>
  <c r="G94" i="2"/>
  <c r="B95" i="2"/>
  <c r="C95" i="2"/>
  <c r="D95" i="2"/>
  <c r="E95" i="2"/>
  <c r="F95" i="2"/>
  <c r="G95" i="2"/>
  <c r="B96" i="2"/>
  <c r="C96" i="2"/>
  <c r="D96" i="2"/>
  <c r="E96" i="2"/>
  <c r="F96" i="2"/>
  <c r="G96" i="2"/>
  <c r="B97" i="2"/>
  <c r="C97" i="2"/>
  <c r="D97" i="2"/>
  <c r="E97" i="2"/>
  <c r="F97" i="2"/>
  <c r="G97" i="2"/>
  <c r="B98" i="2"/>
  <c r="C98" i="2"/>
  <c r="D98" i="2"/>
  <c r="E98" i="2"/>
  <c r="F98" i="2"/>
  <c r="G98" i="2"/>
  <c r="B99" i="2"/>
  <c r="C99" i="2"/>
  <c r="D99" i="2"/>
  <c r="E99" i="2"/>
  <c r="F99" i="2"/>
  <c r="G99" i="2"/>
  <c r="J6" i="15"/>
  <c r="L6" i="15"/>
  <c r="L7" i="15"/>
  <c r="H8" i="15"/>
  <c r="J8" i="15"/>
  <c r="L8" i="15"/>
  <c r="H9" i="15"/>
  <c r="J9" i="15"/>
  <c r="L9" i="15"/>
  <c r="M9" i="15"/>
  <c r="L10" i="15"/>
  <c r="M23" i="2" l="1"/>
  <c r="B9" i="15" l="1"/>
  <c r="M8" i="2" l="1"/>
  <c r="L99" i="2" l="1"/>
  <c r="L97" i="2"/>
  <c r="L96" i="2"/>
  <c r="L95" i="2"/>
  <c r="L93" i="2"/>
  <c r="L92" i="2"/>
  <c r="L91" i="2"/>
  <c r="L90" i="2"/>
  <c r="L89" i="2"/>
  <c r="L88" i="2"/>
  <c r="L87" i="2"/>
  <c r="L86" i="2"/>
  <c r="L84" i="2"/>
  <c r="L83" i="2"/>
  <c r="L82" i="2"/>
  <c r="L81" i="2"/>
  <c r="L79" i="2"/>
  <c r="L78" i="2"/>
  <c r="L77" i="2"/>
  <c r="L76" i="2"/>
  <c r="L75" i="2"/>
  <c r="L74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6" i="2"/>
  <c r="L55" i="2"/>
  <c r="L54" i="2"/>
  <c r="L53" i="2"/>
  <c r="L52" i="2"/>
  <c r="L51" i="2"/>
  <c r="L50" i="2"/>
  <c r="L48" i="2"/>
  <c r="L47" i="2"/>
  <c r="L46" i="2"/>
  <c r="L45" i="2"/>
  <c r="L44" i="2"/>
  <c r="L43" i="2"/>
  <c r="L42" i="2"/>
  <c r="L41" i="2"/>
  <c r="L40" i="2"/>
  <c r="L39" i="2"/>
  <c r="L37" i="2"/>
  <c r="L35" i="2"/>
  <c r="L34" i="2"/>
  <c r="L33" i="2"/>
  <c r="L32" i="2"/>
  <c r="L31" i="2"/>
  <c r="L30" i="2"/>
  <c r="L29" i="2"/>
  <c r="L28" i="2"/>
  <c r="L27" i="2"/>
  <c r="L26" i="2"/>
  <c r="L25" i="2"/>
  <c r="L23" i="2"/>
  <c r="L22" i="2"/>
  <c r="L20" i="2"/>
  <c r="L19" i="2"/>
  <c r="L18" i="2"/>
  <c r="L17" i="2"/>
  <c r="L15" i="2"/>
  <c r="L14" i="2"/>
  <c r="L13" i="2"/>
  <c r="L12" i="2"/>
  <c r="L11" i="2"/>
  <c r="L10" i="2"/>
  <c r="L8" i="2"/>
  <c r="L7" i="2"/>
  <c r="L6" i="2"/>
  <c r="L5" i="2"/>
  <c r="L4" i="2"/>
  <c r="K10" i="15" l="1"/>
  <c r="M99" i="2" l="1"/>
  <c r="K99" i="2"/>
  <c r="J99" i="2"/>
  <c r="I99" i="2"/>
  <c r="H99" i="2"/>
  <c r="M97" i="2"/>
  <c r="K97" i="2"/>
  <c r="J97" i="2"/>
  <c r="I97" i="2"/>
  <c r="H97" i="2"/>
  <c r="M96" i="2"/>
  <c r="K96" i="2"/>
  <c r="J96" i="2"/>
  <c r="I96" i="2"/>
  <c r="H96" i="2"/>
  <c r="M95" i="2"/>
  <c r="K95" i="2"/>
  <c r="J95" i="2"/>
  <c r="I95" i="2"/>
  <c r="H95" i="2"/>
  <c r="M93" i="2"/>
  <c r="K93" i="2"/>
  <c r="J93" i="2"/>
  <c r="I93" i="2"/>
  <c r="H93" i="2"/>
  <c r="M92" i="2"/>
  <c r="K92" i="2"/>
  <c r="J92" i="2"/>
  <c r="I92" i="2"/>
  <c r="H92" i="2"/>
  <c r="M91" i="2"/>
  <c r="K91" i="2"/>
  <c r="J91" i="2"/>
  <c r="I91" i="2"/>
  <c r="H91" i="2"/>
  <c r="M90" i="2"/>
  <c r="K90" i="2"/>
  <c r="J90" i="2"/>
  <c r="I90" i="2"/>
  <c r="H90" i="2"/>
  <c r="M89" i="2"/>
  <c r="K89" i="2"/>
  <c r="J89" i="2"/>
  <c r="I89" i="2"/>
  <c r="H89" i="2"/>
  <c r="M88" i="2"/>
  <c r="K88" i="2"/>
  <c r="J88" i="2"/>
  <c r="I88" i="2"/>
  <c r="H88" i="2"/>
  <c r="M87" i="2"/>
  <c r="K87" i="2"/>
  <c r="J87" i="2"/>
  <c r="I87" i="2"/>
  <c r="H87" i="2"/>
  <c r="M86" i="2"/>
  <c r="K86" i="2"/>
  <c r="J86" i="2"/>
  <c r="I86" i="2"/>
  <c r="H86" i="2"/>
  <c r="M84" i="2"/>
  <c r="K84" i="2"/>
  <c r="J84" i="2"/>
  <c r="I84" i="2"/>
  <c r="H84" i="2"/>
  <c r="M83" i="2"/>
  <c r="K83" i="2"/>
  <c r="J83" i="2"/>
  <c r="I83" i="2"/>
  <c r="H83" i="2"/>
  <c r="M82" i="2"/>
  <c r="K82" i="2"/>
  <c r="J82" i="2"/>
  <c r="I82" i="2"/>
  <c r="H82" i="2"/>
  <c r="M81" i="2"/>
  <c r="K81" i="2"/>
  <c r="J81" i="2"/>
  <c r="I81" i="2"/>
  <c r="H81" i="2"/>
  <c r="M79" i="2"/>
  <c r="K79" i="2"/>
  <c r="J79" i="2"/>
  <c r="I79" i="2"/>
  <c r="H79" i="2"/>
  <c r="M78" i="2"/>
  <c r="K78" i="2"/>
  <c r="J78" i="2"/>
  <c r="I78" i="2"/>
  <c r="H78" i="2"/>
  <c r="M77" i="2"/>
  <c r="K77" i="2"/>
  <c r="J77" i="2"/>
  <c r="I77" i="2"/>
  <c r="H77" i="2"/>
  <c r="M76" i="2"/>
  <c r="K76" i="2"/>
  <c r="J76" i="2"/>
  <c r="I76" i="2"/>
  <c r="H76" i="2"/>
  <c r="M75" i="2"/>
  <c r="K75" i="2"/>
  <c r="J75" i="2"/>
  <c r="I75" i="2"/>
  <c r="H75" i="2"/>
  <c r="M74" i="2"/>
  <c r="K74" i="2"/>
  <c r="J74" i="2"/>
  <c r="I74" i="2"/>
  <c r="H74" i="2"/>
  <c r="M72" i="2"/>
  <c r="K72" i="2"/>
  <c r="J72" i="2"/>
  <c r="I72" i="2"/>
  <c r="H72" i="2"/>
  <c r="M71" i="2"/>
  <c r="K71" i="2"/>
  <c r="J71" i="2"/>
  <c r="I71" i="2"/>
  <c r="H71" i="2"/>
  <c r="M70" i="2"/>
  <c r="K70" i="2"/>
  <c r="J70" i="2"/>
  <c r="I70" i="2"/>
  <c r="H70" i="2"/>
  <c r="M69" i="2"/>
  <c r="K69" i="2"/>
  <c r="J69" i="2"/>
  <c r="I69" i="2"/>
  <c r="H69" i="2"/>
  <c r="M68" i="2"/>
  <c r="K68" i="2"/>
  <c r="J68" i="2"/>
  <c r="I68" i="2"/>
  <c r="H68" i="2"/>
  <c r="M67" i="2"/>
  <c r="K67" i="2"/>
  <c r="J67" i="2"/>
  <c r="I67" i="2"/>
  <c r="H67" i="2"/>
  <c r="M66" i="2"/>
  <c r="K66" i="2"/>
  <c r="J66" i="2"/>
  <c r="I66" i="2"/>
  <c r="H66" i="2"/>
  <c r="M65" i="2"/>
  <c r="K65" i="2"/>
  <c r="J65" i="2"/>
  <c r="I65" i="2"/>
  <c r="H65" i="2"/>
  <c r="M64" i="2"/>
  <c r="K64" i="2"/>
  <c r="J64" i="2"/>
  <c r="I64" i="2"/>
  <c r="H64" i="2"/>
  <c r="M63" i="2"/>
  <c r="K63" i="2"/>
  <c r="J63" i="2"/>
  <c r="I63" i="2"/>
  <c r="H63" i="2"/>
  <c r="M62" i="2"/>
  <c r="K62" i="2"/>
  <c r="J62" i="2"/>
  <c r="I62" i="2"/>
  <c r="H62" i="2"/>
  <c r="M61" i="2"/>
  <c r="K61" i="2"/>
  <c r="J61" i="2"/>
  <c r="I61" i="2"/>
  <c r="H61" i="2"/>
  <c r="M60" i="2"/>
  <c r="K60" i="2"/>
  <c r="J60" i="2"/>
  <c r="I60" i="2"/>
  <c r="H60" i="2"/>
  <c r="M59" i="2"/>
  <c r="K59" i="2"/>
  <c r="J59" i="2"/>
  <c r="I59" i="2"/>
  <c r="H59" i="2"/>
  <c r="M58" i="2"/>
  <c r="K58" i="2"/>
  <c r="J58" i="2"/>
  <c r="I58" i="2"/>
  <c r="H58" i="2"/>
  <c r="M56" i="2"/>
  <c r="K56" i="2"/>
  <c r="J56" i="2"/>
  <c r="I56" i="2"/>
  <c r="H56" i="2"/>
  <c r="M55" i="2"/>
  <c r="K55" i="2"/>
  <c r="J55" i="2"/>
  <c r="I55" i="2"/>
  <c r="H55" i="2"/>
  <c r="M54" i="2"/>
  <c r="K54" i="2"/>
  <c r="J54" i="2"/>
  <c r="I54" i="2"/>
  <c r="H54" i="2"/>
  <c r="M53" i="2"/>
  <c r="K53" i="2"/>
  <c r="J53" i="2"/>
  <c r="I53" i="2"/>
  <c r="H53" i="2"/>
  <c r="M52" i="2"/>
  <c r="K52" i="2"/>
  <c r="J52" i="2"/>
  <c r="I52" i="2"/>
  <c r="H52" i="2"/>
  <c r="M51" i="2"/>
  <c r="K51" i="2"/>
  <c r="J51" i="2"/>
  <c r="I51" i="2"/>
  <c r="H51" i="2"/>
  <c r="M50" i="2"/>
  <c r="K50" i="2"/>
  <c r="J50" i="2"/>
  <c r="I50" i="2"/>
  <c r="H50" i="2"/>
  <c r="M48" i="2"/>
  <c r="K48" i="2"/>
  <c r="J48" i="2"/>
  <c r="I48" i="2"/>
  <c r="H48" i="2"/>
  <c r="M47" i="2"/>
  <c r="K47" i="2"/>
  <c r="J47" i="2"/>
  <c r="I47" i="2"/>
  <c r="H47" i="2"/>
  <c r="M46" i="2"/>
  <c r="K46" i="2"/>
  <c r="J46" i="2"/>
  <c r="I46" i="2"/>
  <c r="H46" i="2"/>
  <c r="M45" i="2"/>
  <c r="K45" i="2"/>
  <c r="J45" i="2"/>
  <c r="I45" i="2"/>
  <c r="H45" i="2"/>
  <c r="M44" i="2"/>
  <c r="K44" i="2"/>
  <c r="J44" i="2"/>
  <c r="I44" i="2"/>
  <c r="H44" i="2"/>
  <c r="M43" i="2"/>
  <c r="K43" i="2"/>
  <c r="J43" i="2"/>
  <c r="I43" i="2"/>
  <c r="H43" i="2"/>
  <c r="M42" i="2"/>
  <c r="K42" i="2"/>
  <c r="J42" i="2"/>
  <c r="I42" i="2"/>
  <c r="H42" i="2"/>
  <c r="M41" i="2"/>
  <c r="K41" i="2"/>
  <c r="J41" i="2"/>
  <c r="I41" i="2"/>
  <c r="H41" i="2"/>
  <c r="M40" i="2"/>
  <c r="K40" i="2"/>
  <c r="J40" i="2"/>
  <c r="I40" i="2"/>
  <c r="H40" i="2"/>
  <c r="M39" i="2"/>
  <c r="K39" i="2"/>
  <c r="J39" i="2"/>
  <c r="I39" i="2"/>
  <c r="H39" i="2"/>
  <c r="M37" i="2"/>
  <c r="K37" i="2"/>
  <c r="J37" i="2"/>
  <c r="I37" i="2"/>
  <c r="H37" i="2"/>
  <c r="M35" i="2"/>
  <c r="K35" i="2"/>
  <c r="J35" i="2"/>
  <c r="I35" i="2"/>
  <c r="H35" i="2"/>
  <c r="M34" i="2"/>
  <c r="K34" i="2"/>
  <c r="J34" i="2"/>
  <c r="I34" i="2"/>
  <c r="H34" i="2"/>
  <c r="M33" i="2"/>
  <c r="K33" i="2"/>
  <c r="J33" i="2"/>
  <c r="I33" i="2"/>
  <c r="H33" i="2"/>
  <c r="M32" i="2"/>
  <c r="K32" i="2"/>
  <c r="J32" i="2"/>
  <c r="I32" i="2"/>
  <c r="H32" i="2"/>
  <c r="M31" i="2"/>
  <c r="K31" i="2"/>
  <c r="J31" i="2"/>
  <c r="I31" i="2"/>
  <c r="H31" i="2"/>
  <c r="M30" i="2"/>
  <c r="K30" i="2"/>
  <c r="J30" i="2"/>
  <c r="I30" i="2"/>
  <c r="H30" i="2"/>
  <c r="M29" i="2"/>
  <c r="K29" i="2"/>
  <c r="J29" i="2"/>
  <c r="I29" i="2"/>
  <c r="H29" i="2"/>
  <c r="M28" i="2"/>
  <c r="K28" i="2"/>
  <c r="J28" i="2"/>
  <c r="I28" i="2"/>
  <c r="H28" i="2"/>
  <c r="M27" i="2"/>
  <c r="K27" i="2"/>
  <c r="J27" i="2"/>
  <c r="I27" i="2"/>
  <c r="H27" i="2"/>
  <c r="M26" i="2"/>
  <c r="K26" i="2"/>
  <c r="J26" i="2"/>
  <c r="I26" i="2"/>
  <c r="H26" i="2"/>
  <c r="M25" i="2"/>
  <c r="K25" i="2"/>
  <c r="J25" i="2"/>
  <c r="I25" i="2"/>
  <c r="H25" i="2"/>
  <c r="K23" i="2"/>
  <c r="J23" i="2"/>
  <c r="I23" i="2"/>
  <c r="H23" i="2"/>
  <c r="M22" i="2"/>
  <c r="K22" i="2"/>
  <c r="J22" i="2"/>
  <c r="I22" i="2"/>
  <c r="H22" i="2"/>
  <c r="M20" i="2"/>
  <c r="K20" i="2"/>
  <c r="J20" i="2"/>
  <c r="I20" i="2"/>
  <c r="H20" i="2"/>
  <c r="M19" i="2"/>
  <c r="K19" i="2"/>
  <c r="J19" i="2"/>
  <c r="I19" i="2"/>
  <c r="H19" i="2"/>
  <c r="M18" i="2"/>
  <c r="K18" i="2"/>
  <c r="J18" i="2"/>
  <c r="I18" i="2"/>
  <c r="H18" i="2"/>
  <c r="M17" i="2"/>
  <c r="K17" i="2"/>
  <c r="J17" i="2"/>
  <c r="I17" i="2"/>
  <c r="H17" i="2"/>
  <c r="M15" i="2"/>
  <c r="K15" i="2"/>
  <c r="J15" i="2"/>
  <c r="I15" i="2"/>
  <c r="H15" i="2"/>
  <c r="M14" i="2"/>
  <c r="K14" i="2"/>
  <c r="J14" i="2"/>
  <c r="I14" i="2"/>
  <c r="H14" i="2"/>
  <c r="M13" i="2"/>
  <c r="K13" i="2"/>
  <c r="J13" i="2"/>
  <c r="I13" i="2"/>
  <c r="H13" i="2"/>
  <c r="M12" i="2"/>
  <c r="K12" i="2"/>
  <c r="J12" i="2"/>
  <c r="I12" i="2"/>
  <c r="H12" i="2"/>
  <c r="M11" i="2"/>
  <c r="K11" i="2"/>
  <c r="J11" i="2"/>
  <c r="I11" i="2"/>
  <c r="H11" i="2"/>
  <c r="M10" i="2"/>
  <c r="K10" i="2"/>
  <c r="J10" i="2"/>
  <c r="I10" i="2"/>
  <c r="H10" i="2"/>
  <c r="K8" i="2"/>
  <c r="J8" i="2"/>
  <c r="I8" i="2"/>
  <c r="H8" i="2"/>
  <c r="M7" i="2"/>
  <c r="K7" i="2"/>
  <c r="J7" i="2"/>
  <c r="I7" i="2"/>
  <c r="H7" i="2"/>
  <c r="M6" i="2"/>
  <c r="K6" i="2"/>
  <c r="J6" i="2"/>
  <c r="I6" i="2"/>
  <c r="H6" i="2"/>
  <c r="M5" i="2"/>
  <c r="K5" i="2"/>
  <c r="J5" i="2"/>
  <c r="I5" i="2"/>
  <c r="H5" i="2"/>
  <c r="M4" i="2"/>
  <c r="K4" i="2"/>
  <c r="J4" i="2"/>
  <c r="I4" i="2"/>
  <c r="H4" i="2"/>
  <c r="G99" i="1"/>
  <c r="F99" i="1"/>
  <c r="B99" i="1"/>
  <c r="B98" i="1"/>
  <c r="G97" i="1"/>
  <c r="F97" i="1"/>
  <c r="B97" i="1"/>
  <c r="G96" i="1"/>
  <c r="F96" i="1"/>
  <c r="B96" i="1"/>
  <c r="G95" i="1"/>
  <c r="F95" i="1"/>
  <c r="B95" i="1"/>
  <c r="G94" i="1"/>
  <c r="B94" i="1"/>
  <c r="G93" i="1"/>
  <c r="F93" i="1"/>
  <c r="B93" i="1"/>
  <c r="G92" i="1"/>
  <c r="F92" i="1"/>
  <c r="B92" i="1"/>
  <c r="G91" i="1"/>
  <c r="F91" i="1"/>
  <c r="B91" i="1"/>
  <c r="G90" i="1"/>
  <c r="F90" i="1"/>
  <c r="B90" i="1"/>
  <c r="G89" i="1"/>
  <c r="F89" i="1"/>
  <c r="B89" i="1"/>
  <c r="G88" i="1"/>
  <c r="F88" i="1"/>
  <c r="B88" i="1"/>
  <c r="G87" i="1"/>
  <c r="F87" i="1"/>
  <c r="B87" i="1"/>
  <c r="G86" i="1"/>
  <c r="F86" i="1"/>
  <c r="B86" i="1"/>
  <c r="B85" i="1"/>
  <c r="G84" i="1"/>
  <c r="F84" i="1"/>
  <c r="B84" i="1"/>
  <c r="G83" i="1"/>
  <c r="F83" i="1"/>
  <c r="B83" i="1"/>
  <c r="G82" i="1"/>
  <c r="F82" i="1"/>
  <c r="B82" i="1"/>
  <c r="G81" i="1"/>
  <c r="F81" i="1"/>
  <c r="B81" i="1"/>
  <c r="G80" i="1"/>
  <c r="B80" i="1"/>
  <c r="G79" i="1"/>
  <c r="F79" i="1"/>
  <c r="B79" i="1"/>
  <c r="G78" i="1"/>
  <c r="F78" i="1"/>
  <c r="B78" i="1"/>
  <c r="G77" i="1"/>
  <c r="F77" i="1"/>
  <c r="B77" i="1"/>
  <c r="G76" i="1"/>
  <c r="F76" i="1"/>
  <c r="B76" i="1"/>
  <c r="G75" i="1"/>
  <c r="F75" i="1"/>
  <c r="B75" i="1"/>
  <c r="G74" i="1"/>
  <c r="F74" i="1"/>
  <c r="B74" i="1"/>
  <c r="B73" i="1"/>
  <c r="G72" i="1"/>
  <c r="F72" i="1"/>
  <c r="B72" i="1"/>
  <c r="G71" i="1"/>
  <c r="F71" i="1"/>
  <c r="B71" i="1"/>
  <c r="G70" i="1"/>
  <c r="F70" i="1"/>
  <c r="B70" i="1"/>
  <c r="G69" i="1"/>
  <c r="F69" i="1"/>
  <c r="B69" i="1"/>
  <c r="G68" i="1"/>
  <c r="F68" i="1"/>
  <c r="B68" i="1"/>
  <c r="G67" i="1"/>
  <c r="F67" i="1"/>
  <c r="B67" i="1"/>
  <c r="G66" i="1"/>
  <c r="F66" i="1"/>
  <c r="B66" i="1"/>
  <c r="G65" i="1"/>
  <c r="F65" i="1"/>
  <c r="B65" i="1"/>
  <c r="G64" i="1"/>
  <c r="F64" i="1"/>
  <c r="B64" i="1"/>
  <c r="G63" i="1"/>
  <c r="F63" i="1"/>
  <c r="B63" i="1"/>
  <c r="G62" i="1"/>
  <c r="F62" i="1"/>
  <c r="B62" i="1"/>
  <c r="G61" i="1"/>
  <c r="F61" i="1"/>
  <c r="B61" i="1"/>
  <c r="G60" i="1"/>
  <c r="F60" i="1"/>
  <c r="B60" i="1"/>
  <c r="G59" i="1"/>
  <c r="F59" i="1"/>
  <c r="B59" i="1"/>
  <c r="G58" i="1"/>
  <c r="F58" i="1"/>
  <c r="B58" i="1"/>
  <c r="B57" i="1"/>
  <c r="G56" i="1"/>
  <c r="F56" i="1"/>
  <c r="B56" i="1"/>
  <c r="G55" i="1"/>
  <c r="F55" i="1"/>
  <c r="B55" i="1"/>
  <c r="G54" i="1"/>
  <c r="F54" i="1"/>
  <c r="B54" i="1"/>
  <c r="G53" i="1"/>
  <c r="F53" i="1"/>
  <c r="B53" i="1"/>
  <c r="G52" i="1"/>
  <c r="F52" i="1"/>
  <c r="B52" i="1"/>
  <c r="G51" i="1"/>
  <c r="F51" i="1"/>
  <c r="B51" i="1"/>
  <c r="G50" i="1"/>
  <c r="F50" i="1"/>
  <c r="B50" i="1"/>
  <c r="B49" i="1"/>
  <c r="G48" i="1"/>
  <c r="F48" i="1"/>
  <c r="B48" i="1"/>
  <c r="G47" i="1"/>
  <c r="F47" i="1"/>
  <c r="B47" i="1"/>
  <c r="G46" i="1"/>
  <c r="F46" i="1"/>
  <c r="B46" i="1"/>
  <c r="G45" i="1"/>
  <c r="F45" i="1"/>
  <c r="B45" i="1"/>
  <c r="G44" i="1"/>
  <c r="F44" i="1"/>
  <c r="B44" i="1"/>
  <c r="G43" i="1"/>
  <c r="F43" i="1"/>
  <c r="B43" i="1"/>
  <c r="G42" i="1"/>
  <c r="F42" i="1"/>
  <c r="B42" i="1"/>
  <c r="G41" i="1"/>
  <c r="F41" i="1"/>
  <c r="B41" i="1"/>
  <c r="G40" i="1"/>
  <c r="F40" i="1"/>
  <c r="B40" i="1"/>
  <c r="G39" i="1"/>
  <c r="F39" i="1"/>
  <c r="B39" i="1"/>
  <c r="B38" i="1"/>
  <c r="G37" i="1"/>
  <c r="F37" i="1"/>
  <c r="B37" i="1"/>
  <c r="G36" i="1"/>
  <c r="B36" i="1"/>
  <c r="G35" i="1"/>
  <c r="F35" i="1"/>
  <c r="B35" i="1"/>
  <c r="G34" i="1"/>
  <c r="F34" i="1"/>
  <c r="B34" i="1"/>
  <c r="G33" i="1"/>
  <c r="F33" i="1"/>
  <c r="B33" i="1"/>
  <c r="G32" i="1"/>
  <c r="F32" i="1"/>
  <c r="B32" i="1"/>
  <c r="G31" i="1"/>
  <c r="F31" i="1"/>
  <c r="B31" i="1"/>
  <c r="G30" i="1"/>
  <c r="F30" i="1"/>
  <c r="B30" i="1"/>
  <c r="G29" i="1"/>
  <c r="F29" i="1"/>
  <c r="B29" i="1"/>
  <c r="G28" i="1"/>
  <c r="F28" i="1"/>
  <c r="B28" i="1"/>
  <c r="G27" i="1"/>
  <c r="F27" i="1"/>
  <c r="B27" i="1"/>
  <c r="G26" i="1"/>
  <c r="F26" i="1"/>
  <c r="B26" i="1"/>
  <c r="G25" i="1"/>
  <c r="F25" i="1"/>
  <c r="B25" i="1"/>
  <c r="B24" i="1"/>
  <c r="G23" i="1"/>
  <c r="F23" i="1"/>
  <c r="B23" i="1"/>
  <c r="G22" i="1"/>
  <c r="F22" i="1"/>
  <c r="B22" i="1"/>
  <c r="G21" i="1"/>
  <c r="B21" i="1"/>
  <c r="G20" i="1"/>
  <c r="F20" i="1"/>
  <c r="B20" i="1"/>
  <c r="G19" i="1"/>
  <c r="F19" i="1"/>
  <c r="B19" i="1"/>
  <c r="G18" i="1"/>
  <c r="F18" i="1"/>
  <c r="B18" i="1"/>
  <c r="G17" i="1"/>
  <c r="F17" i="1"/>
  <c r="B17" i="1"/>
  <c r="B16" i="1"/>
  <c r="G15" i="1"/>
  <c r="F15" i="1"/>
  <c r="B15" i="1"/>
  <c r="G14" i="1"/>
  <c r="F14" i="1"/>
  <c r="B14" i="1"/>
  <c r="G13" i="1"/>
  <c r="F13" i="1"/>
  <c r="B13" i="1"/>
  <c r="G12" i="1"/>
  <c r="F12" i="1"/>
  <c r="B12" i="1"/>
  <c r="G11" i="1"/>
  <c r="F11" i="1"/>
  <c r="B11" i="1"/>
  <c r="G10" i="1"/>
  <c r="F10" i="1"/>
  <c r="B10" i="1"/>
  <c r="B9" i="1"/>
  <c r="G8" i="1"/>
  <c r="F8" i="1"/>
  <c r="B8" i="1"/>
  <c r="G7" i="1"/>
  <c r="F7" i="1"/>
  <c r="B7" i="1"/>
  <c r="G6" i="1"/>
  <c r="F6" i="1"/>
  <c r="B6" i="1"/>
  <c r="G5" i="1"/>
  <c r="F5" i="1"/>
  <c r="B5" i="1"/>
  <c r="G4" i="1"/>
  <c r="F4" i="1"/>
  <c r="B4" i="1"/>
  <c r="G3" i="1"/>
  <c r="B3" i="1"/>
  <c r="H10" i="15"/>
  <c r="G10" i="15"/>
  <c r="F10" i="15"/>
  <c r="E10" i="15"/>
  <c r="D10" i="15"/>
  <c r="C10" i="15"/>
  <c r="B10" i="15"/>
  <c r="G98" i="1"/>
  <c r="K9" i="15"/>
  <c r="I9" i="15"/>
  <c r="G9" i="15"/>
  <c r="F9" i="15"/>
  <c r="E9" i="15"/>
  <c r="D9" i="15"/>
  <c r="C9" i="15"/>
  <c r="F98" i="1"/>
  <c r="H5" i="15"/>
  <c r="F5" i="15"/>
  <c r="D5" i="15"/>
  <c r="B5" i="15"/>
  <c r="D6" i="15"/>
  <c r="B6" i="15"/>
  <c r="F94" i="1"/>
  <c r="E5" i="15"/>
  <c r="F80" i="1"/>
  <c r="C5" i="15"/>
  <c r="G49" i="1"/>
  <c r="G38" i="1"/>
  <c r="G24" i="1"/>
  <c r="E9" i="1"/>
  <c r="C98" i="1"/>
  <c r="C97" i="1"/>
  <c r="C96" i="1"/>
  <c r="C95" i="1"/>
  <c r="C93" i="1"/>
  <c r="C92" i="1"/>
  <c r="C91" i="1"/>
  <c r="C90" i="1"/>
  <c r="C89" i="1"/>
  <c r="C88" i="1"/>
  <c r="C87" i="1"/>
  <c r="C86" i="1"/>
  <c r="C84" i="1"/>
  <c r="C83" i="1"/>
  <c r="C82" i="1"/>
  <c r="C81" i="1"/>
  <c r="C79" i="1"/>
  <c r="C78" i="1"/>
  <c r="C77" i="1"/>
  <c r="C75" i="1"/>
  <c r="C74" i="1"/>
  <c r="C72" i="1"/>
  <c r="C58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6" i="1"/>
  <c r="C55" i="1"/>
  <c r="C54" i="1"/>
  <c r="C53" i="1"/>
  <c r="C52" i="1"/>
  <c r="C51" i="1"/>
  <c r="C50" i="1"/>
  <c r="C48" i="1"/>
  <c r="C47" i="1"/>
  <c r="C46" i="1"/>
  <c r="C45" i="1"/>
  <c r="C44" i="1"/>
  <c r="C43" i="1"/>
  <c r="C42" i="1"/>
  <c r="C41" i="1"/>
  <c r="C40" i="1"/>
  <c r="C39" i="1"/>
  <c r="C36" i="1"/>
  <c r="C25" i="1"/>
  <c r="C35" i="1"/>
  <c r="C34" i="1"/>
  <c r="C33" i="1"/>
  <c r="C32" i="1"/>
  <c r="C31" i="1"/>
  <c r="C30" i="1"/>
  <c r="C29" i="1"/>
  <c r="C28" i="1"/>
  <c r="C27" i="1"/>
  <c r="C26" i="1"/>
  <c r="C22" i="1"/>
  <c r="C17" i="1"/>
  <c r="C20" i="1"/>
  <c r="C19" i="1"/>
  <c r="C18" i="1"/>
  <c r="C15" i="1"/>
  <c r="C14" i="1"/>
  <c r="C13" i="1"/>
  <c r="C12" i="1"/>
  <c r="C11" i="1"/>
  <c r="C10" i="1"/>
  <c r="C8" i="1"/>
  <c r="C7" i="1"/>
  <c r="C6" i="1"/>
  <c r="C5" i="1"/>
  <c r="C21" i="1" l="1"/>
  <c r="C73" i="1"/>
  <c r="G85" i="1"/>
  <c r="G73" i="1"/>
  <c r="G57" i="1"/>
  <c r="M10" i="15"/>
  <c r="G16" i="1"/>
  <c r="F9" i="1"/>
  <c r="F85" i="1"/>
  <c r="F3" i="1"/>
  <c r="F16" i="1"/>
  <c r="F21" i="1"/>
  <c r="F38" i="1"/>
  <c r="F73" i="1"/>
  <c r="F36" i="1"/>
  <c r="F49" i="1"/>
  <c r="F57" i="1"/>
  <c r="F24" i="1"/>
  <c r="C8" i="15"/>
  <c r="G8" i="15"/>
  <c r="K8" i="15"/>
  <c r="B8" i="15"/>
  <c r="F8" i="15"/>
  <c r="E3" i="1"/>
  <c r="H6" i="15"/>
  <c r="C99" i="1"/>
  <c r="C23" i="1"/>
  <c r="C37" i="1"/>
  <c r="C3" i="1"/>
  <c r="C76" i="1"/>
  <c r="M6" i="15"/>
  <c r="L98" i="2"/>
  <c r="L85" i="2"/>
  <c r="L73" i="2"/>
  <c r="L57" i="2"/>
  <c r="L49" i="2"/>
  <c r="B100" i="1"/>
  <c r="N96" i="2"/>
  <c r="N99" i="2"/>
  <c r="N95" i="2"/>
  <c r="N97" i="2"/>
  <c r="L5" i="15"/>
  <c r="I49" i="2"/>
  <c r="M49" i="2"/>
  <c r="H57" i="2"/>
  <c r="H85" i="2"/>
  <c r="J98" i="2"/>
  <c r="N4" i="2"/>
  <c r="N5" i="2"/>
  <c r="N6" i="2"/>
  <c r="N25" i="2"/>
  <c r="N26" i="2"/>
  <c r="N30" i="2"/>
  <c r="N31" i="2"/>
  <c r="N32" i="2"/>
  <c r="N33" i="2"/>
  <c r="N40" i="2"/>
  <c r="N41" i="2"/>
  <c r="N42" i="2"/>
  <c r="N43" i="2"/>
  <c r="N44" i="2"/>
  <c r="N45" i="2"/>
  <c r="N65" i="2"/>
  <c r="N66" i="2"/>
  <c r="N67" i="2"/>
  <c r="N70" i="2"/>
  <c r="N71" i="2"/>
  <c r="N72" i="2"/>
  <c r="N74" i="2"/>
  <c r="N75" i="2"/>
  <c r="N76" i="2"/>
  <c r="N77" i="2"/>
  <c r="N78" i="2"/>
  <c r="N86" i="2"/>
  <c r="N87" i="2"/>
  <c r="N88" i="2"/>
  <c r="N89" i="2"/>
  <c r="N91" i="2"/>
  <c r="N92" i="2"/>
  <c r="N93" i="2"/>
  <c r="J49" i="2"/>
  <c r="H73" i="2"/>
  <c r="I85" i="2"/>
  <c r="M85" i="2"/>
  <c r="I73" i="2"/>
  <c r="M73" i="2"/>
  <c r="H98" i="2"/>
  <c r="H49" i="2"/>
  <c r="J73" i="2"/>
  <c r="I98" i="2"/>
  <c r="M98" i="2"/>
  <c r="C6" i="15"/>
  <c r="G6" i="15"/>
  <c r="K6" i="15"/>
  <c r="M57" i="2"/>
  <c r="I6" i="15"/>
  <c r="N7" i="2"/>
  <c r="N39" i="2"/>
  <c r="E6" i="15"/>
  <c r="N69" i="2"/>
  <c r="N79" i="2"/>
  <c r="F6" i="15"/>
  <c r="N29" i="2"/>
  <c r="N68" i="2"/>
  <c r="C24" i="1"/>
  <c r="C4" i="1"/>
  <c r="N27" i="2"/>
  <c r="N28" i="2"/>
  <c r="N90" i="2"/>
  <c r="K57" i="2"/>
  <c r="K85" i="2"/>
  <c r="D8" i="15"/>
  <c r="N17" i="2"/>
  <c r="N18" i="2"/>
  <c r="N19" i="2"/>
  <c r="N20" i="2"/>
  <c r="N22" i="2"/>
  <c r="N23" i="2"/>
  <c r="K73" i="2"/>
  <c r="E8" i="15"/>
  <c r="I8" i="15"/>
  <c r="M8" i="15"/>
  <c r="N10" i="2"/>
  <c r="N11" i="2"/>
  <c r="N12" i="2"/>
  <c r="N13" i="2"/>
  <c r="N14" i="2"/>
  <c r="N15" i="2"/>
  <c r="N50" i="2"/>
  <c r="N51" i="2"/>
  <c r="N52" i="2"/>
  <c r="N81" i="2"/>
  <c r="N82" i="2"/>
  <c r="J85" i="2"/>
  <c r="K98" i="2"/>
  <c r="I57" i="2"/>
  <c r="N8" i="2"/>
  <c r="N46" i="2"/>
  <c r="N47" i="2"/>
  <c r="N48" i="2"/>
  <c r="N58" i="2"/>
  <c r="N59" i="2"/>
  <c r="N60" i="2"/>
  <c r="N61" i="2"/>
  <c r="N62" i="2"/>
  <c r="N63" i="2"/>
  <c r="N64" i="2"/>
  <c r="K49" i="2"/>
  <c r="J57" i="2"/>
  <c r="N34" i="2"/>
  <c r="N35" i="2"/>
  <c r="N53" i="2"/>
  <c r="N54" i="2"/>
  <c r="N55" i="2"/>
  <c r="N56" i="2"/>
  <c r="N83" i="2"/>
  <c r="N84" i="2"/>
  <c r="N37" i="2"/>
  <c r="I10" i="15"/>
  <c r="J10" i="15"/>
  <c r="I5" i="15"/>
  <c r="K5" i="15"/>
  <c r="J5" i="15"/>
  <c r="C9" i="1"/>
  <c r="C80" i="1"/>
  <c r="C16" i="1"/>
  <c r="C94" i="1"/>
  <c r="C85" i="1"/>
  <c r="C57" i="1"/>
  <c r="C49" i="1"/>
  <c r="C38" i="1"/>
  <c r="D95" i="1"/>
  <c r="K94" i="2"/>
  <c r="D97" i="1"/>
  <c r="D96" i="1"/>
  <c r="M7" i="15"/>
  <c r="N7" i="15" s="1"/>
  <c r="L94" i="2"/>
  <c r="D93" i="1"/>
  <c r="D92" i="1"/>
  <c r="D91" i="1"/>
  <c r="D90" i="1"/>
  <c r="D89" i="1"/>
  <c r="D88" i="1"/>
  <c r="D87" i="1"/>
  <c r="D86" i="1"/>
  <c r="D84" i="1"/>
  <c r="D83" i="1"/>
  <c r="D82" i="1"/>
  <c r="D81" i="1"/>
  <c r="M80" i="2"/>
  <c r="K80" i="2"/>
  <c r="J80" i="2"/>
  <c r="I80" i="2"/>
  <c r="H80" i="2"/>
  <c r="D79" i="1"/>
  <c r="D78" i="1"/>
  <c r="D77" i="1"/>
  <c r="D76" i="1"/>
  <c r="D75" i="1"/>
  <c r="D74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2" i="1"/>
  <c r="D56" i="1"/>
  <c r="D55" i="1"/>
  <c r="D54" i="1"/>
  <c r="D53" i="1"/>
  <c r="D51" i="1"/>
  <c r="D50" i="1"/>
  <c r="D39" i="1"/>
  <c r="D48" i="1"/>
  <c r="D47" i="1"/>
  <c r="D46" i="1"/>
  <c r="D45" i="1"/>
  <c r="D44" i="1"/>
  <c r="D43" i="1"/>
  <c r="D42" i="1"/>
  <c r="D41" i="1"/>
  <c r="D40" i="1"/>
  <c r="M38" i="2"/>
  <c r="L38" i="2"/>
  <c r="K38" i="2"/>
  <c r="J38" i="2"/>
  <c r="I38" i="2"/>
  <c r="H38" i="2"/>
  <c r="M36" i="2"/>
  <c r="L36" i="2"/>
  <c r="K36" i="2"/>
  <c r="J36" i="2"/>
  <c r="I36" i="2"/>
  <c r="H36" i="2"/>
  <c r="D35" i="1"/>
  <c r="D34" i="1"/>
  <c r="D33" i="1"/>
  <c r="D32" i="1"/>
  <c r="D31" i="1"/>
  <c r="D30" i="1"/>
  <c r="D29" i="1"/>
  <c r="D28" i="1"/>
  <c r="D27" i="1"/>
  <c r="D26" i="1"/>
  <c r="D25" i="1"/>
  <c r="M24" i="2"/>
  <c r="L24" i="2"/>
  <c r="J24" i="2"/>
  <c r="I24" i="2"/>
  <c r="H24" i="2"/>
  <c r="D23" i="1"/>
  <c r="D22" i="1"/>
  <c r="M21" i="2"/>
  <c r="L21" i="2"/>
  <c r="K21" i="2"/>
  <c r="J21" i="2"/>
  <c r="I21" i="2"/>
  <c r="H21" i="2"/>
  <c r="D20" i="1"/>
  <c r="D19" i="1"/>
  <c r="D18" i="1"/>
  <c r="D17" i="1"/>
  <c r="M16" i="2"/>
  <c r="L16" i="2"/>
  <c r="K16" i="2"/>
  <c r="J16" i="2"/>
  <c r="I16" i="2"/>
  <c r="H16" i="2"/>
  <c r="D15" i="1"/>
  <c r="D14" i="1"/>
  <c r="D13" i="1"/>
  <c r="D11" i="1"/>
  <c r="D10" i="1"/>
  <c r="M9" i="2"/>
  <c r="L9" i="2"/>
  <c r="K9" i="2"/>
  <c r="J9" i="2"/>
  <c r="I9" i="2"/>
  <c r="H9" i="2"/>
  <c r="D4" i="1"/>
  <c r="D8" i="1"/>
  <c r="D7" i="1"/>
  <c r="D6" i="1"/>
  <c r="D5" i="1"/>
  <c r="M3" i="2"/>
  <c r="L3" i="2"/>
  <c r="K3" i="2"/>
  <c r="J3" i="2"/>
  <c r="I3" i="2"/>
  <c r="H3" i="2"/>
  <c r="F100" i="1" l="1"/>
  <c r="F100" i="2"/>
  <c r="B100" i="2"/>
  <c r="D100" i="2"/>
  <c r="N9" i="15"/>
  <c r="L80" i="2"/>
  <c r="N80" i="2" s="1"/>
  <c r="L11" i="15"/>
  <c r="N49" i="2"/>
  <c r="D94" i="1"/>
  <c r="N73" i="2"/>
  <c r="M5" i="15"/>
  <c r="N5" i="15" s="1"/>
  <c r="N10" i="15"/>
  <c r="G9" i="1"/>
  <c r="G100" i="1" s="1"/>
  <c r="N8" i="15"/>
  <c r="N36" i="2"/>
  <c r="H11" i="15"/>
  <c r="G11" i="15"/>
  <c r="N16" i="2"/>
  <c r="H94" i="2"/>
  <c r="H100" i="2" s="1"/>
  <c r="K11" i="15"/>
  <c r="M94" i="2"/>
  <c r="M100" i="2" s="1"/>
  <c r="G100" i="2"/>
  <c r="I94" i="2"/>
  <c r="I100" i="2" s="1"/>
  <c r="C100" i="2"/>
  <c r="I11" i="15"/>
  <c r="N21" i="2"/>
  <c r="D36" i="1"/>
  <c r="D37" i="1"/>
  <c r="J11" i="15"/>
  <c r="D99" i="1"/>
  <c r="E100" i="2"/>
  <c r="J94" i="2"/>
  <c r="J100" i="2" s="1"/>
  <c r="N85" i="2"/>
  <c r="N38" i="2"/>
  <c r="K24" i="2"/>
  <c r="N24" i="2" s="1"/>
  <c r="D9" i="1"/>
  <c r="D12" i="1"/>
  <c r="N9" i="2"/>
  <c r="C100" i="1"/>
  <c r="N98" i="2"/>
  <c r="N6" i="15"/>
  <c r="N57" i="2"/>
  <c r="D38" i="1"/>
  <c r="D80" i="1"/>
  <c r="D21" i="1"/>
  <c r="D85" i="1"/>
  <c r="D16" i="1"/>
  <c r="D57" i="1"/>
  <c r="D49" i="1"/>
  <c r="D24" i="1"/>
  <c r="D98" i="1" l="1"/>
  <c r="C11" i="15"/>
  <c r="F11" i="15"/>
  <c r="E11" i="15"/>
  <c r="D11" i="15"/>
  <c r="B11" i="15"/>
  <c r="N11" i="15"/>
  <c r="K100" i="2"/>
  <c r="L100" i="2"/>
  <c r="D73" i="1"/>
  <c r="M11" i="15"/>
  <c r="N94" i="2"/>
  <c r="D3" i="1"/>
  <c r="N3" i="2"/>
  <c r="D100" i="1" l="1"/>
  <c r="N100" i="2"/>
  <c r="H3" i="1"/>
  <c r="E98" i="1"/>
  <c r="E99" i="1"/>
  <c r="H99" i="1" s="1"/>
  <c r="H98" i="1" l="1"/>
  <c r="E97" i="1"/>
  <c r="H97" i="1" s="1"/>
  <c r="E96" i="1" l="1"/>
  <c r="H96" i="1" s="1"/>
  <c r="E95" i="1" l="1"/>
  <c r="H95" i="1" s="1"/>
  <c r="E94" i="1" l="1"/>
  <c r="H94" i="1" l="1"/>
  <c r="E93" i="1"/>
  <c r="H93" i="1" s="1"/>
  <c r="E92" i="1" l="1"/>
  <c r="H92" i="1" s="1"/>
  <c r="E91" i="1" l="1"/>
  <c r="H91" i="1" s="1"/>
  <c r="E90" i="1" l="1"/>
  <c r="H90" i="1" s="1"/>
  <c r="E89" i="1" l="1"/>
  <c r="H89" i="1" s="1"/>
  <c r="E88" i="1" l="1"/>
  <c r="H88" i="1" s="1"/>
  <c r="E87" i="1" l="1"/>
  <c r="H87" i="1" s="1"/>
  <c r="E86" i="1" l="1"/>
  <c r="H86" i="1" s="1"/>
  <c r="E85" i="1" l="1"/>
  <c r="E84" i="1" l="1"/>
  <c r="H84" i="1" s="1"/>
  <c r="H85" i="1"/>
  <c r="E83" i="1" l="1"/>
  <c r="H83" i="1" s="1"/>
  <c r="E82" i="1" l="1"/>
  <c r="H82" i="1" s="1"/>
  <c r="E81" i="1" l="1"/>
  <c r="H81" i="1" s="1"/>
  <c r="E80" i="1" l="1"/>
  <c r="E79" i="1" l="1"/>
  <c r="H79" i="1" s="1"/>
  <c r="H80" i="1"/>
  <c r="E78" i="1" l="1"/>
  <c r="H78" i="1" s="1"/>
  <c r="E77" i="1" l="1"/>
  <c r="H77" i="1" s="1"/>
  <c r="E76" i="1" l="1"/>
  <c r="H76" i="1" s="1"/>
  <c r="E75" i="1" l="1"/>
  <c r="H75" i="1" s="1"/>
  <c r="E74" i="1" l="1"/>
  <c r="H74" i="1" s="1"/>
  <c r="E73" i="1" l="1"/>
  <c r="H73" i="1" l="1"/>
  <c r="E72" i="1"/>
  <c r="H72" i="1" s="1"/>
  <c r="E71" i="1" l="1"/>
  <c r="H71" i="1" s="1"/>
  <c r="E70" i="1" l="1"/>
  <c r="H70" i="1" s="1"/>
  <c r="E69" i="1" l="1"/>
  <c r="H69" i="1" s="1"/>
  <c r="E68" i="1" l="1"/>
  <c r="H68" i="1" s="1"/>
  <c r="E67" i="1" l="1"/>
  <c r="H67" i="1" s="1"/>
  <c r="E66" i="1" l="1"/>
  <c r="H66" i="1" s="1"/>
  <c r="E65" i="1" l="1"/>
  <c r="H65" i="1" s="1"/>
  <c r="E64" i="1" l="1"/>
  <c r="H64" i="1" s="1"/>
  <c r="E63" i="1" l="1"/>
  <c r="H63" i="1" s="1"/>
  <c r="E62" i="1" l="1"/>
  <c r="H62" i="1" s="1"/>
  <c r="E61" i="1" l="1"/>
  <c r="H61" i="1" s="1"/>
  <c r="E60" i="1" l="1"/>
  <c r="H60" i="1" s="1"/>
  <c r="E59" i="1" l="1"/>
  <c r="H59" i="1" s="1"/>
  <c r="E58" i="1" l="1"/>
  <c r="H58" i="1" s="1"/>
  <c r="E57" i="1" l="1"/>
  <c r="E56" i="1" l="1"/>
  <c r="H56" i="1" s="1"/>
  <c r="H57" i="1"/>
  <c r="E55" i="1" l="1"/>
  <c r="H55" i="1" s="1"/>
  <c r="E54" i="1" l="1"/>
  <c r="H54" i="1" s="1"/>
  <c r="E53" i="1" l="1"/>
  <c r="H53" i="1" s="1"/>
  <c r="E52" i="1" l="1"/>
  <c r="H52" i="1" s="1"/>
  <c r="E51" i="1" l="1"/>
  <c r="H51" i="1" s="1"/>
  <c r="E50" i="1" l="1"/>
  <c r="H50" i="1" s="1"/>
  <c r="E49" i="1" l="1"/>
  <c r="H49" i="1" l="1"/>
  <c r="E48" i="1"/>
  <c r="H48" i="1" s="1"/>
  <c r="E47" i="1" l="1"/>
  <c r="H47" i="1" s="1"/>
  <c r="E46" i="1" l="1"/>
  <c r="H46" i="1" s="1"/>
  <c r="E45" i="1" l="1"/>
  <c r="H45" i="1" s="1"/>
  <c r="E44" i="1" l="1"/>
  <c r="H44" i="1" s="1"/>
  <c r="E43" i="1" l="1"/>
  <c r="H43" i="1" s="1"/>
  <c r="E42" i="1" l="1"/>
  <c r="H42" i="1" s="1"/>
  <c r="E41" i="1" l="1"/>
  <c r="H41" i="1" s="1"/>
  <c r="E40" i="1" l="1"/>
  <c r="H40" i="1" s="1"/>
  <c r="E39" i="1" l="1"/>
  <c r="H39" i="1" s="1"/>
  <c r="E38" i="1" l="1"/>
  <c r="H38" i="1" l="1"/>
  <c r="E37" i="1"/>
  <c r="H37" i="1" s="1"/>
  <c r="E36" i="1" l="1"/>
  <c r="E35" i="1" l="1"/>
  <c r="H35" i="1" s="1"/>
  <c r="H36" i="1"/>
  <c r="E34" i="1" l="1"/>
  <c r="H34" i="1" s="1"/>
  <c r="E33" i="1" l="1"/>
  <c r="H33" i="1" s="1"/>
  <c r="E32" i="1" l="1"/>
  <c r="H32" i="1" s="1"/>
  <c r="E31" i="1" l="1"/>
  <c r="H31" i="1" s="1"/>
  <c r="E30" i="1" l="1"/>
  <c r="H30" i="1" s="1"/>
  <c r="E29" i="1" l="1"/>
  <c r="H29" i="1" s="1"/>
  <c r="E28" i="1" l="1"/>
  <c r="H28" i="1" s="1"/>
  <c r="E27" i="1" l="1"/>
  <c r="H27" i="1" s="1"/>
  <c r="E26" i="1" l="1"/>
  <c r="H26" i="1" s="1"/>
  <c r="E25" i="1" l="1"/>
  <c r="H25" i="1" s="1"/>
  <c r="E24" i="1" l="1"/>
  <c r="E23" i="1" l="1"/>
  <c r="H23" i="1" s="1"/>
  <c r="H24" i="1"/>
  <c r="E22" i="1" l="1"/>
  <c r="H22" i="1" s="1"/>
  <c r="E21" i="1" l="1"/>
  <c r="H21" i="1" l="1"/>
  <c r="E20" i="1"/>
  <c r="H20" i="1" s="1"/>
  <c r="E19" i="1" l="1"/>
  <c r="H19" i="1" s="1"/>
  <c r="E18" i="1" l="1"/>
  <c r="H18" i="1" s="1"/>
  <c r="E17" i="1" l="1"/>
  <c r="H17" i="1" s="1"/>
  <c r="E16" i="1" l="1"/>
  <c r="E100" i="1" s="1"/>
  <c r="E15" i="1" l="1"/>
  <c r="H15" i="1" s="1"/>
  <c r="H16" i="1"/>
  <c r="E14" i="1" l="1"/>
  <c r="H14" i="1" s="1"/>
  <c r="E13" i="1" l="1"/>
  <c r="H13" i="1" s="1"/>
  <c r="E12" i="1" l="1"/>
  <c r="H12" i="1" s="1"/>
  <c r="E11" i="1" l="1"/>
  <c r="H11" i="1" s="1"/>
  <c r="E10" i="1" l="1"/>
  <c r="H10" i="1" s="1"/>
  <c r="E8" i="1" l="1"/>
  <c r="H8" i="1" s="1"/>
  <c r="H9" i="1"/>
  <c r="H100" i="1" s="1"/>
  <c r="E7" i="1" l="1"/>
  <c r="H7" i="1" s="1"/>
  <c r="E6" i="1" l="1"/>
  <c r="H6" i="1" s="1"/>
  <c r="E4" i="1" l="1"/>
  <c r="H4" i="1" s="1"/>
  <c r="E5" i="1"/>
  <c r="H5" i="1" s="1"/>
</calcChain>
</file>

<file path=xl/sharedStrings.xml><?xml version="1.0" encoding="utf-8"?>
<sst xmlns="http://schemas.openxmlformats.org/spreadsheetml/2006/main" count="925" uniqueCount="140">
  <si>
    <t>RUBROS Y SUBRUBROS</t>
  </si>
  <si>
    <t>FERROSUR ROCA S.A.</t>
  </si>
  <si>
    <t>FERROEXPRESO PAMPEANO S.A.C.</t>
  </si>
  <si>
    <t>NUEVO CENTRAL ARGENTINO S.A.</t>
  </si>
  <si>
    <t>TRENES ARGENTINOS CARGAS Y LOGÍSTICA Belgrano</t>
  </si>
  <si>
    <t>TRENES ARGENTINOS CARGAS Y LOGÍSTICA Urquiza</t>
  </si>
  <si>
    <t>TRENES ARGENTINOS CARGAS Y LOGÍSTICA San Martín</t>
  </si>
  <si>
    <t>TOTALES</t>
  </si>
  <si>
    <t>ABONOS Y FERTILIZANTES</t>
  </si>
  <si>
    <t>ÚREA</t>
  </si>
  <si>
    <t>UAN</t>
  </si>
  <si>
    <t>FOSFATO MONOAMÓNICO</t>
  </si>
  <si>
    <t>FOSFATO DIAMÓNICO</t>
  </si>
  <si>
    <t>OTROS</t>
  </si>
  <si>
    <t>ACEITES</t>
  </si>
  <si>
    <t>ACEITE DE GIRASOL</t>
  </si>
  <si>
    <t>ACEITE DE SOJA</t>
  </si>
  <si>
    <t>ACEITE DE MAÍZ</t>
  </si>
  <si>
    <t>ACEITE DE MANÍ</t>
  </si>
  <si>
    <t>ACEITE MEZCLA</t>
  </si>
  <si>
    <t>OTROS ACEITES</t>
  </si>
  <si>
    <t>COMBUSTIBLES</t>
  </si>
  <si>
    <t>CARBÓN</t>
  </si>
  <si>
    <t>COQUE</t>
  </si>
  <si>
    <t>OTROS COMBUSTIBLES SÓLIDOS</t>
  </si>
  <si>
    <t>PETRÓLEO Y COMBUSTIBLES LÍQUIDOS</t>
  </si>
  <si>
    <t>CONTENEDORES</t>
  </si>
  <si>
    <t>CARGADOS</t>
  </si>
  <si>
    <t>VACÍOS</t>
  </si>
  <si>
    <t>GRANOS</t>
  </si>
  <si>
    <t>ARROZ</t>
  </si>
  <si>
    <t>AVENA</t>
  </si>
  <si>
    <t>CEBADA</t>
  </si>
  <si>
    <t>MAÍZ</t>
  </si>
  <si>
    <t>MANÍ</t>
  </si>
  <si>
    <t>TRIGO</t>
  </si>
  <si>
    <t>SORGO</t>
  </si>
  <si>
    <t>GIRASOL</t>
  </si>
  <si>
    <t>SOJA</t>
  </si>
  <si>
    <t>OTROS CEREALES</t>
  </si>
  <si>
    <t>POROTOS</t>
  </si>
  <si>
    <t>MADERAS</t>
  </si>
  <si>
    <t>MANUFACTURAS</t>
  </si>
  <si>
    <t>CAÑOS Y TUBOS</t>
  </si>
  <si>
    <t>BOBINAS DE ACERO</t>
  </si>
  <si>
    <t>AUTOPARTES</t>
  </si>
  <si>
    <t>ESCORIA Y RESIDUOS SIDERÚRGICOS</t>
  </si>
  <si>
    <t>OTROS PRODUCTOS SIDERÚRGICOS</t>
  </si>
  <si>
    <t>FUNDENTE</t>
  </si>
  <si>
    <t>VIDRIO</t>
  </si>
  <si>
    <t>ENVASES VACÍOS</t>
  </si>
  <si>
    <t>PASTA CELULOSA</t>
  </si>
  <si>
    <t>OTRAS MANUFACTURAS</t>
  </si>
  <si>
    <t>MATERIAL DE VÍA</t>
  </si>
  <si>
    <t>PIEDRA BALASTO</t>
  </si>
  <si>
    <t>PIEDRA ESCORIA</t>
  </si>
  <si>
    <t>RIELES</t>
  </si>
  <si>
    <t>DURMIENTES DE MADERA</t>
  </si>
  <si>
    <t>DURMIENTES METÁLICOS</t>
  </si>
  <si>
    <t>DURMIENTES DE HORMIGÓN</t>
  </si>
  <si>
    <t>OTROS MATERIALES DE VÍA</t>
  </si>
  <si>
    <t>MINERALES Y MATERIALES DE CONSTRUCCIÓN</t>
  </si>
  <si>
    <t>ARENA</t>
  </si>
  <si>
    <t>CAL</t>
  </si>
  <si>
    <t>CEMENTO EN BOLSA</t>
  </si>
  <si>
    <t>CEMENTO A GRANEL</t>
  </si>
  <si>
    <t>CLINKER</t>
  </si>
  <si>
    <t>YESO</t>
  </si>
  <si>
    <t>PIEDRA GRANÍTICA</t>
  </si>
  <si>
    <t>PIEDRA CALIZA</t>
  </si>
  <si>
    <t>ROCAS DE APLICACIÓN</t>
  </si>
  <si>
    <t>SERPENTINA</t>
  </si>
  <si>
    <t>BARITINA</t>
  </si>
  <si>
    <t>FRANC SAND</t>
  </si>
  <si>
    <t>AGENTE DE SOSTÉN PARA EXPLOTACIÓN PETROLERA</t>
  </si>
  <si>
    <t>OTROS PRODUCTOS PARA LA CONSTRUCCIÓN</t>
  </si>
  <si>
    <t>OTROS MINERALES</t>
  </si>
  <si>
    <t>OTROS PRODUCTOS ALIMENTICIOS</t>
  </si>
  <si>
    <t>AZÚCAR</t>
  </si>
  <si>
    <t>BEBIDAS</t>
  </si>
  <si>
    <t>CONSERVAS</t>
  </si>
  <si>
    <t>LÁCTEOS</t>
  </si>
  <si>
    <t>VINO</t>
  </si>
  <si>
    <t>OTROS PRODUCTOS AGRÍCOLAS</t>
  </si>
  <si>
    <t>FORRAJES</t>
  </si>
  <si>
    <t>FRUTA</t>
  </si>
  <si>
    <t>DERIVADOS DE LA INDUSTRIA CÍTRICA</t>
  </si>
  <si>
    <t>SUBPRODUCTOS AGRARIOS</t>
  </si>
  <si>
    <t>PELLET DE SOJA</t>
  </si>
  <si>
    <t>PELLET  DE GIRASOL</t>
  </si>
  <si>
    <t>PELLET DE CÁSCARA DE GIRASOL</t>
  </si>
  <si>
    <t>PELLET DE MANÍ</t>
  </si>
  <si>
    <t>OTRAS HARINAS</t>
  </si>
  <si>
    <t>HARINA DE SOJA</t>
  </si>
  <si>
    <t>QUÍMICOS Y PETROQUÍMICOS</t>
  </si>
  <si>
    <t>POLIETILENO Y PVC</t>
  </si>
  <si>
    <t>SODA CÁUSTICA</t>
  </si>
  <si>
    <t>CARGAS GENERALES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</si>
  <si>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</si>
  <si>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</si>
  <si>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</si>
  <si>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</si>
  <si>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</si>
  <si>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</si>
  <si>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</si>
  <si>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</si>
  <si>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</si>
  <si>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</si>
  <si>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</si>
  <si>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</si>
  <si>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FERROSUR ROCA S.A: Datos sujetos a la aprobación y publicación de los estados contables trimestrales de la concesionaria y su controlante.</t>
  </si>
  <si>
    <t>MES</t>
  </si>
  <si>
    <t xml:space="preserve"> ENERO</t>
  </si>
  <si>
    <t xml:space="preserve"> 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</si>
  <si>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</si>
  <si>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</si>
  <si>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</si>
  <si>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</si>
  <si>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</si>
  <si>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</si>
  <si>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</si>
  <si>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</si>
  <si>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</si>
  <si>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</si>
  <si>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FEEROSUR ROCA S.A.</t>
  </si>
  <si>
    <t>TRENES ARGENTINOS CARGAS Y LOGÍSTICA S.A.- BELGRANO</t>
  </si>
  <si>
    <t>TRENES ARGENTINOS CARGAS Y LOGÍSTICA S.A.- URQUIZA</t>
  </si>
  <si>
    <t>TRENES ARGENTINOS CARGAS Y LOGÍSTICA S.A.- SAN MARTÍN</t>
  </si>
  <si>
    <t>TOTAL</t>
  </si>
  <si>
    <t>MALTA</t>
  </si>
  <si>
    <t>,</t>
  </si>
  <si>
    <t>MATLA</t>
  </si>
  <si>
    <t>INGRESOS DEVENGADOS POR SERVICIOS DE FLETE - 2024</t>
  </si>
  <si>
    <t>FERROSUR ROCA S.A. -  INGRESOS DEVENGADOS POR SERVICIOS DE FLETE - AÑO 2024</t>
  </si>
  <si>
    <t>FERROEXPRESO PAMPEANO S.A.C. - INGRESOS DEVENGADOS POR SERVICIOS DE FLETE - AÑO 2024</t>
  </si>
  <si>
    <t>NUEVO CENTRAL ARGENTINO S.A. -  INGRESOS DEVENGADOS POR SERVICIOS DE FLETE - AÑO 2024</t>
  </si>
  <si>
    <t>TRENES ARGENTINOS CARGAS Y LOGÍSTICA S.A.- LÍNEA BELGRANO  -  INGRESOS DEVENGADOS POR SERVICIOS DE FLETE - AÑO 2024</t>
  </si>
  <si>
    <t>TRENES ARGENTINOS CARGAS Y LOGÍSTICA S.A.- LÍNEA URQUIZA  -  INGRESOS DEVENGADOS POR SERVICIOS DE FLETE - AÑO 2024</t>
  </si>
  <si>
    <t>TRENES ARGENTINOS CARGAS Y LOGÍSTICA S.A.- LÍNEA SAN MARTÍN  - INGRESOS DEVENGADOS POR SERVICIOS DE FLETE - AÑO 2024</t>
  </si>
  <si>
    <t>INGRESOS DEVENGADOS POR SERVICIOS DE FLETE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</si>
</sst>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 * #,##0.00_ ;_ * \-#,##0.00_ ;_ * &quot;-&quot;??_ ;_ @_ "/>
    <numFmt numFmtId="165" formatCode="General_)"/>
    <numFmt numFmtId="166" formatCode="_-* #,##0_-;\-* #,##0_-;_-* &quot;-&quot;??_-;_-@_-"/>
    <numFmt numFmtId="167" formatCode="_ * #,##0_ ;_ * \-#,##0_ ;_ * &quot;-&quot;??_ ;_ @_ "/>
    <numFmt numFmtId="168" formatCode="_-* #,##0.00\ _P_t_s_-;\-* #,##0.00\ _P_t_s_-;_-* &quot;-&quot;??\ _P_t_s_-;_-@_-"/>
    <numFmt numFmtId="169" formatCode="_-* #,##0.00\ [$€]_-;\-* #,##0.00\ [$€]_-;_-* &quot;-&quot;??\ [$€]_-;_-@_-"/>
    <numFmt numFmtId="170" formatCode="#,#00"/>
    <numFmt numFmtId="171" formatCode="&quot;$&quot;#,#00"/>
    <numFmt numFmtId="172" formatCode="&quot;$&quot;#,"/>
    <numFmt numFmtId="173" formatCode="#.##000"/>
    <numFmt numFmtId="174" formatCode="#.##0,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Helv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0"/>
      <color theme="1"/>
      <name val="Calibri"/>
      <family val="2"/>
    </font>
  </fonts>
  <fills count="5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3"/>
        <bgColor indexed="5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8">
    <xf numFmtId="0" fontId="0" fillId="0" borderId="0"/>
    <xf numFmtId="0" fontId="6" fillId="0" borderId="0"/>
    <xf numFmtId="164" fontId="10" fillId="0" borderId="0" applyFont="0" applyFill="0" applyBorder="0" applyAlignment="0" applyProtection="0"/>
    <xf numFmtId="0" fontId="6" fillId="0" borderId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3" fillId="15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3" fillId="1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3" fillId="25" borderId="0" applyNumberFormat="0" applyBorder="0" applyAlignment="0" applyProtection="0"/>
    <xf numFmtId="0" fontId="12" fillId="18" borderId="0" applyNumberFormat="0" applyBorder="0" applyAlignment="0" applyProtection="0"/>
    <xf numFmtId="0" fontId="32" fillId="0" borderId="0">
      <protection locked="0"/>
    </xf>
    <xf numFmtId="0" fontId="32" fillId="0" borderId="0">
      <protection locked="0"/>
    </xf>
    <xf numFmtId="0" fontId="27" fillId="27" borderId="45" applyNumberFormat="0" applyAlignment="0" applyProtection="0"/>
    <xf numFmtId="0" fontId="15" fillId="28" borderId="46" applyNumberFormat="0" applyAlignment="0" applyProtection="0"/>
    <xf numFmtId="0" fontId="14" fillId="0" borderId="47" applyNumberFormat="0" applyFill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28" borderId="0" applyNumberFormat="0" applyBorder="0" applyAlignment="0" applyProtection="0"/>
    <xf numFmtId="0" fontId="13" fillId="13" borderId="0" applyNumberFormat="0" applyBorder="0" applyAlignment="0" applyProtection="0"/>
    <xf numFmtId="0" fontId="13" fillId="38" borderId="0" applyNumberFormat="0" applyBorder="0" applyAlignment="0" applyProtection="0"/>
    <xf numFmtId="0" fontId="28" fillId="24" borderId="45" applyNumberFormat="0" applyAlignment="0" applyProtection="0"/>
    <xf numFmtId="169" fontId="31" fillId="0" borderId="0" applyFont="0" applyFill="0" applyBorder="0" applyAlignment="0" applyProtection="0"/>
    <xf numFmtId="0" fontId="33" fillId="0" borderId="0">
      <protection locked="0"/>
    </xf>
    <xf numFmtId="0" fontId="31" fillId="0" borderId="0"/>
    <xf numFmtId="170" fontId="33" fillId="0" borderId="0">
      <protection locked="0"/>
    </xf>
    <xf numFmtId="0" fontId="26" fillId="23" borderId="0" applyNumberFormat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3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33" fillId="0" borderId="0">
      <protection locked="0"/>
    </xf>
    <xf numFmtId="172" fontId="33" fillId="0" borderId="0">
      <protection locked="0"/>
    </xf>
    <xf numFmtId="0" fontId="14" fillId="24" borderId="0" applyNumberFormat="0" applyBorder="0" applyAlignment="0" applyProtection="0"/>
    <xf numFmtId="165" fontId="31" fillId="0" borderId="0"/>
    <xf numFmtId="0" fontId="1" fillId="0" borderId="0"/>
    <xf numFmtId="0" fontId="6" fillId="0" borderId="0"/>
    <xf numFmtId="0" fontId="1" fillId="0" borderId="0"/>
    <xf numFmtId="0" fontId="34" fillId="0" borderId="0"/>
    <xf numFmtId="0" fontId="3" fillId="39" borderId="0"/>
    <xf numFmtId="0" fontId="3" fillId="39" borderId="0"/>
    <xf numFmtId="0" fontId="3" fillId="39" borderId="0"/>
    <xf numFmtId="0" fontId="6" fillId="0" borderId="0"/>
    <xf numFmtId="0" fontId="34" fillId="0" borderId="0"/>
    <xf numFmtId="165" fontId="31" fillId="0" borderId="0"/>
    <xf numFmtId="165" fontId="31" fillId="0" borderId="0"/>
    <xf numFmtId="0" fontId="34" fillId="0" borderId="0"/>
    <xf numFmtId="0" fontId="3" fillId="23" borderId="45" applyNumberFormat="0" applyFont="0" applyAlignment="0" applyProtection="0"/>
    <xf numFmtId="0" fontId="3" fillId="23" borderId="45" applyNumberFormat="0" applyFont="0" applyAlignment="0" applyProtection="0"/>
    <xf numFmtId="0" fontId="3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3" fontId="33" fillId="0" borderId="0">
      <protection locked="0"/>
    </xf>
    <xf numFmtId="174" fontId="33" fillId="0" borderId="0">
      <protection locked="0"/>
    </xf>
    <xf numFmtId="0" fontId="31" fillId="0" borderId="0"/>
    <xf numFmtId="0" fontId="31" fillId="0" borderId="0"/>
    <xf numFmtId="0" fontId="17" fillId="27" borderId="48" applyNumberFormat="0" applyAlignment="0" applyProtection="0"/>
    <xf numFmtId="4" fontId="3" fillId="7" borderId="45" applyNumberFormat="0" applyProtection="0">
      <alignment vertical="center"/>
    </xf>
    <xf numFmtId="4" fontId="30" fillId="40" borderId="45" applyNumberFormat="0" applyProtection="0">
      <alignment vertical="center"/>
    </xf>
    <xf numFmtId="4" fontId="3" fillId="40" borderId="45" applyNumberFormat="0" applyProtection="0">
      <alignment horizontal="left" vertical="center" indent="1"/>
    </xf>
    <xf numFmtId="0" fontId="23" fillId="7" borderId="49" applyNumberFormat="0" applyProtection="0">
      <alignment horizontal="left" vertical="top" indent="1"/>
    </xf>
    <xf numFmtId="4" fontId="3" fillId="36" borderId="45" applyNumberFormat="0" applyProtection="0">
      <alignment horizontal="left" vertical="center" indent="1"/>
    </xf>
    <xf numFmtId="4" fontId="3" fillId="8" borderId="45" applyNumberFormat="0" applyProtection="0">
      <alignment horizontal="right" vertical="center"/>
    </xf>
    <xf numFmtId="4" fontId="3" fillId="41" borderId="45" applyNumberFormat="0" applyProtection="0">
      <alignment horizontal="right" vertical="center"/>
    </xf>
    <xf numFmtId="4" fontId="3" fillId="37" borderId="50" applyNumberFormat="0" applyProtection="0">
      <alignment horizontal="right" vertical="center"/>
    </xf>
    <xf numFmtId="4" fontId="3" fillId="10" borderId="45" applyNumberFormat="0" applyProtection="0">
      <alignment horizontal="right" vertical="center"/>
    </xf>
    <xf numFmtId="4" fontId="3" fillId="42" borderId="45" applyNumberFormat="0" applyProtection="0">
      <alignment horizontal="right" vertical="center"/>
    </xf>
    <xf numFmtId="4" fontId="3" fillId="9" borderId="45" applyNumberFormat="0" applyProtection="0">
      <alignment horizontal="right" vertical="center"/>
    </xf>
    <xf numFmtId="4" fontId="3" fillId="43" borderId="45" applyNumberFormat="0" applyProtection="0">
      <alignment horizontal="right" vertical="center"/>
    </xf>
    <xf numFmtId="4" fontId="3" fillId="44" borderId="45" applyNumberFormat="0" applyProtection="0">
      <alignment horizontal="right" vertical="center"/>
    </xf>
    <xf numFmtId="4" fontId="3" fillId="45" borderId="45" applyNumberFormat="0" applyProtection="0">
      <alignment horizontal="right" vertical="center"/>
    </xf>
    <xf numFmtId="4" fontId="3" fillId="46" borderId="50" applyNumberFormat="0" applyProtection="0">
      <alignment horizontal="left" vertical="center" indent="1"/>
    </xf>
    <xf numFmtId="4" fontId="6" fillId="35" borderId="50" applyNumberFormat="0" applyProtection="0">
      <alignment horizontal="left" vertical="center" indent="1"/>
    </xf>
    <xf numFmtId="4" fontId="6" fillId="35" borderId="50" applyNumberFormat="0" applyProtection="0">
      <alignment horizontal="left" vertical="center" indent="1"/>
    </xf>
    <xf numFmtId="4" fontId="3" fillId="47" borderId="45" applyNumberFormat="0" applyProtection="0">
      <alignment horizontal="right" vertical="center"/>
    </xf>
    <xf numFmtId="4" fontId="3" fillId="48" borderId="50" applyNumberFormat="0" applyProtection="0">
      <alignment horizontal="left" vertical="center" indent="1"/>
    </xf>
    <xf numFmtId="4" fontId="3" fillId="47" borderId="50" applyNumberFormat="0" applyProtection="0">
      <alignment horizontal="left" vertical="center" indent="1"/>
    </xf>
    <xf numFmtId="0" fontId="3" fillId="49" borderId="45" applyNumberFormat="0" applyProtection="0">
      <alignment horizontal="left" vertical="center" indent="1"/>
    </xf>
    <xf numFmtId="0" fontId="3" fillId="35" borderId="49" applyNumberFormat="0" applyProtection="0">
      <alignment horizontal="left" vertical="top" indent="1"/>
    </xf>
    <xf numFmtId="0" fontId="3" fillId="35" borderId="49" applyNumberFormat="0" applyProtection="0">
      <alignment horizontal="left" vertical="top" indent="1"/>
    </xf>
    <xf numFmtId="0" fontId="3" fillId="50" borderId="45" applyNumberFormat="0" applyProtection="0">
      <alignment horizontal="left" vertical="center" indent="1"/>
    </xf>
    <xf numFmtId="0" fontId="3" fillId="47" borderId="49" applyNumberFormat="0" applyProtection="0">
      <alignment horizontal="left" vertical="top" indent="1"/>
    </xf>
    <xf numFmtId="0" fontId="3" fillId="47" borderId="49" applyNumberFormat="0" applyProtection="0">
      <alignment horizontal="left" vertical="top" indent="1"/>
    </xf>
    <xf numFmtId="0" fontId="3" fillId="5" borderId="45" applyNumberFormat="0" applyProtection="0">
      <alignment horizontal="left" vertical="center" indent="1"/>
    </xf>
    <xf numFmtId="0" fontId="3" fillId="5" borderId="49" applyNumberFormat="0" applyProtection="0">
      <alignment horizontal="left" vertical="top" indent="1"/>
    </xf>
    <xf numFmtId="0" fontId="3" fillId="5" borderId="49" applyNumberFormat="0" applyProtection="0">
      <alignment horizontal="left" vertical="top" indent="1"/>
    </xf>
    <xf numFmtId="0" fontId="3" fillId="48" borderId="45" applyNumberFormat="0" applyProtection="0">
      <alignment horizontal="left" vertical="center" indent="1"/>
    </xf>
    <xf numFmtId="0" fontId="3" fillId="48" borderId="49" applyNumberFormat="0" applyProtection="0">
      <alignment horizontal="left" vertical="top" indent="1"/>
    </xf>
    <xf numFmtId="0" fontId="3" fillId="48" borderId="49" applyNumberFormat="0" applyProtection="0">
      <alignment horizontal="left" vertical="top" indent="1"/>
    </xf>
    <xf numFmtId="0" fontId="3" fillId="26" borderId="51" applyNumberFormat="0">
      <protection locked="0"/>
    </xf>
    <xf numFmtId="0" fontId="3" fillId="26" borderId="51" applyNumberFormat="0">
      <protection locked="0"/>
    </xf>
    <xf numFmtId="0" fontId="4" fillId="35" borderId="52" applyBorder="0"/>
    <xf numFmtId="4" fontId="22" fillId="6" borderId="49" applyNumberFormat="0" applyProtection="0">
      <alignment vertical="center"/>
    </xf>
    <xf numFmtId="4" fontId="30" fillId="51" borderId="27" applyNumberFormat="0" applyProtection="0">
      <alignment vertical="center"/>
    </xf>
    <xf numFmtId="4" fontId="22" fillId="49" borderId="49" applyNumberFormat="0" applyProtection="0">
      <alignment horizontal="left" vertical="center" indent="1"/>
    </xf>
    <xf numFmtId="0" fontId="22" fillId="6" borderId="49" applyNumberFormat="0" applyProtection="0">
      <alignment horizontal="left" vertical="top" indent="1"/>
    </xf>
    <xf numFmtId="4" fontId="3" fillId="0" borderId="45" applyNumberFormat="0" applyProtection="0">
      <alignment horizontal="right" vertical="center"/>
    </xf>
    <xf numFmtId="4" fontId="3" fillId="0" borderId="45" applyNumberFormat="0" applyProtection="0">
      <alignment horizontal="right" vertical="center"/>
    </xf>
    <xf numFmtId="4" fontId="3" fillId="0" borderId="45" applyNumberFormat="0" applyProtection="0">
      <alignment horizontal="right" vertical="center"/>
    </xf>
    <xf numFmtId="4" fontId="30" fillId="2" borderId="45" applyNumberFormat="0" applyProtection="0">
      <alignment horizontal="right" vertical="center"/>
    </xf>
    <xf numFmtId="4" fontId="3" fillId="36" borderId="45" applyNumberFormat="0" applyProtection="0">
      <alignment horizontal="left" vertical="center" indent="1"/>
    </xf>
    <xf numFmtId="4" fontId="3" fillId="36" borderId="45" applyNumberFormat="0" applyProtection="0">
      <alignment horizontal="left" vertical="center" indent="1"/>
    </xf>
    <xf numFmtId="0" fontId="22" fillId="47" borderId="49" applyNumberFormat="0" applyProtection="0">
      <alignment horizontal="left" vertical="top" indent="1"/>
    </xf>
    <xf numFmtId="4" fontId="24" fillId="52" borderId="50" applyNumberFormat="0" applyProtection="0">
      <alignment horizontal="left" vertical="center" indent="1"/>
    </xf>
    <xf numFmtId="0" fontId="3" fillId="53" borderId="27"/>
    <xf numFmtId="4" fontId="25" fillId="26" borderId="45" applyNumberFormat="0" applyProtection="0">
      <alignment horizontal="right" vertical="center"/>
    </xf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53" applyNumberFormat="0" applyFill="0" applyAlignment="0" applyProtection="0"/>
    <xf numFmtId="0" fontId="20" fillId="0" borderId="54" applyNumberFormat="0" applyFill="0" applyAlignment="0" applyProtection="0"/>
    <xf numFmtId="0" fontId="16" fillId="0" borderId="55" applyNumberFormat="0" applyFill="0" applyAlignment="0" applyProtection="0"/>
    <xf numFmtId="0" fontId="21" fillId="0" borderId="56" applyNumberFormat="0" applyFill="0" applyAlignment="0" applyProtection="0"/>
    <xf numFmtId="0" fontId="33" fillId="0" borderId="57">
      <protection locked="0"/>
    </xf>
    <xf numFmtId="0" fontId="33" fillId="0" borderId="57">
      <protection locked="0"/>
    </xf>
    <xf numFmtId="0" fontId="33" fillId="0" borderId="57">
      <protection locked="0"/>
    </xf>
    <xf numFmtId="43" fontId="6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3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3" fillId="2" borderId="0" xfId="0" applyFont="1" applyFill="1" applyAlignment="1">
      <alignment horizontal="right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5" fillId="2" borderId="4" xfId="0" applyFont="1" applyFill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4" fillId="3" borderId="12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/>
    </xf>
    <xf numFmtId="3" fontId="4" fillId="3" borderId="13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3" fontId="3" fillId="0" borderId="17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4" fillId="3" borderId="12" xfId="0" applyNumberFormat="1" applyFon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center"/>
    </xf>
    <xf numFmtId="0" fontId="0" fillId="2" borderId="0" xfId="0" applyFill="1"/>
    <xf numFmtId="3" fontId="4" fillId="2" borderId="1" xfId="0" applyNumberFormat="1" applyFont="1" applyFill="1" applyBorder="1"/>
    <xf numFmtId="3" fontId="3" fillId="0" borderId="13" xfId="0" applyNumberFormat="1" applyFont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/>
    <xf numFmtId="0" fontId="6" fillId="0" borderId="0" xfId="1"/>
    <xf numFmtId="165" fontId="8" fillId="3" borderId="23" xfId="1" applyNumberFormat="1" applyFont="1" applyFill="1" applyBorder="1" applyAlignment="1">
      <alignment horizontal="center" vertical="center"/>
    </xf>
    <xf numFmtId="165" fontId="8" fillId="3" borderId="24" xfId="1" applyNumberFormat="1" applyFont="1" applyFill="1" applyBorder="1" applyAlignment="1">
      <alignment horizontal="center" vertical="center"/>
    </xf>
    <xf numFmtId="165" fontId="8" fillId="0" borderId="25" xfId="1" applyNumberFormat="1" applyFont="1" applyBorder="1" applyAlignment="1">
      <alignment horizontal="center" vertical="center" wrapText="1"/>
    </xf>
    <xf numFmtId="3" fontId="6" fillId="0" borderId="26" xfId="1" applyNumberFormat="1" applyBorder="1" applyAlignment="1">
      <alignment horizontal="center" vertical="center"/>
    </xf>
    <xf numFmtId="3" fontId="6" fillId="0" borderId="27" xfId="1" applyNumberFormat="1" applyBorder="1" applyAlignment="1">
      <alignment horizontal="center" vertical="center"/>
    </xf>
    <xf numFmtId="0" fontId="8" fillId="0" borderId="28" xfId="1" applyFont="1" applyBorder="1" applyAlignment="1">
      <alignment horizontal="center" vertical="center" wrapText="1"/>
    </xf>
    <xf numFmtId="3" fontId="6" fillId="0" borderId="29" xfId="1" applyNumberFormat="1" applyBorder="1" applyAlignment="1">
      <alignment horizontal="center" vertical="center"/>
    </xf>
    <xf numFmtId="165" fontId="8" fillId="0" borderId="28" xfId="1" applyNumberFormat="1" applyFont="1" applyBorder="1" applyAlignment="1">
      <alignment horizontal="center" vertical="center" wrapText="1"/>
    </xf>
    <xf numFmtId="3" fontId="8" fillId="3" borderId="21" xfId="1" applyNumberFormat="1" applyFont="1" applyFill="1" applyBorder="1" applyAlignment="1">
      <alignment horizontal="center" vertical="center"/>
    </xf>
    <xf numFmtId="0" fontId="6" fillId="4" borderId="0" xfId="1" applyFill="1"/>
    <xf numFmtId="165" fontId="8" fillId="3" borderId="31" xfId="1" applyNumberFormat="1" applyFont="1" applyFill="1" applyBorder="1" applyAlignment="1">
      <alignment horizontal="center" vertical="center"/>
    </xf>
    <xf numFmtId="3" fontId="6" fillId="0" borderId="17" xfId="1" applyNumberFormat="1" applyBorder="1" applyAlignment="1">
      <alignment horizontal="center" vertical="center"/>
    </xf>
    <xf numFmtId="3" fontId="6" fillId="0" borderId="4" xfId="1" applyNumberFormat="1" applyBorder="1" applyAlignment="1">
      <alignment horizontal="center" vertical="center"/>
    </xf>
    <xf numFmtId="3" fontId="6" fillId="0" borderId="0" xfId="1" applyNumberFormat="1"/>
    <xf numFmtId="165" fontId="8" fillId="0" borderId="0" xfId="1" applyNumberFormat="1" applyFont="1" applyFill="1" applyBorder="1" applyAlignment="1">
      <alignment horizontal="center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0" fontId="6" fillId="0" borderId="0" xfId="1" applyFill="1"/>
    <xf numFmtId="3" fontId="0" fillId="2" borderId="0" xfId="0" applyNumberFormat="1" applyFill="1"/>
    <xf numFmtId="3" fontId="8" fillId="3" borderId="3" xfId="1" applyNumberFormat="1" applyFont="1" applyFill="1" applyBorder="1" applyAlignment="1">
      <alignment horizontal="center" vertical="center"/>
    </xf>
    <xf numFmtId="165" fontId="8" fillId="0" borderId="32" xfId="1" applyNumberFormat="1" applyFont="1" applyBorder="1" applyAlignment="1">
      <alignment horizontal="center" vertical="center" wrapText="1"/>
    </xf>
    <xf numFmtId="3" fontId="6" fillId="0" borderId="33" xfId="1" applyNumberFormat="1" applyBorder="1" applyAlignment="1">
      <alignment horizontal="center" vertical="center"/>
    </xf>
    <xf numFmtId="3" fontId="6" fillId="0" borderId="34" xfId="1" applyNumberFormat="1" applyBorder="1" applyAlignment="1">
      <alignment horizontal="center" vertical="center"/>
    </xf>
    <xf numFmtId="165" fontId="8" fillId="3" borderId="20" xfId="1" applyNumberFormat="1" applyFont="1" applyFill="1" applyBorder="1" applyAlignment="1">
      <alignment horizontal="center" vertical="center" wrapText="1"/>
    </xf>
    <xf numFmtId="3" fontId="8" fillId="3" borderId="35" xfId="1" applyNumberFormat="1" applyFont="1" applyFill="1" applyBorder="1" applyAlignment="1">
      <alignment horizontal="center" vertical="center"/>
    </xf>
    <xf numFmtId="166" fontId="3" fillId="0" borderId="26" xfId="2" applyNumberFormat="1" applyFont="1" applyFill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11" fillId="0" borderId="0" xfId="1" applyFont="1"/>
    <xf numFmtId="3" fontId="3" fillId="0" borderId="5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/>
    <xf numFmtId="3" fontId="3" fillId="0" borderId="7" xfId="0" applyNumberFormat="1" applyFont="1" applyFill="1" applyBorder="1" applyAlignment="1">
      <alignment horizontal="right" vertical="center" wrapText="1"/>
    </xf>
    <xf numFmtId="3" fontId="9" fillId="0" borderId="0" xfId="1" applyNumberFormat="1" applyFont="1"/>
    <xf numFmtId="3" fontId="3" fillId="0" borderId="27" xfId="0" applyNumberFormat="1" applyFont="1" applyBorder="1" applyAlignment="1">
      <alignment horizontal="right" vertical="center" wrapText="1"/>
    </xf>
    <xf numFmtId="3" fontId="3" fillId="0" borderId="26" xfId="0" applyNumberFormat="1" applyFont="1" applyBorder="1" applyAlignment="1">
      <alignment horizontal="right" vertical="center" wrapText="1"/>
    </xf>
    <xf numFmtId="3" fontId="3" fillId="0" borderId="38" xfId="0" applyNumberFormat="1" applyFont="1" applyBorder="1" applyAlignment="1">
      <alignment horizontal="right" vertical="center" wrapText="1"/>
    </xf>
    <xf numFmtId="3" fontId="3" fillId="0" borderId="21" xfId="0" applyNumberFormat="1" applyFont="1" applyBorder="1" applyAlignment="1">
      <alignment horizontal="right" vertical="center" wrapText="1"/>
    </xf>
    <xf numFmtId="3" fontId="3" fillId="0" borderId="20" xfId="0" applyNumberFormat="1" applyFont="1" applyBorder="1" applyAlignment="1">
      <alignment horizontal="right" vertical="center" wrapText="1"/>
    </xf>
    <xf numFmtId="3" fontId="3" fillId="0" borderId="19" xfId="0" applyNumberFormat="1" applyFont="1" applyBorder="1" applyAlignment="1">
      <alignment horizontal="right" vertical="center" wrapText="1"/>
    </xf>
    <xf numFmtId="3" fontId="3" fillId="0" borderId="39" xfId="0" applyNumberFormat="1" applyFont="1" applyBorder="1" applyAlignment="1">
      <alignment horizontal="right" vertical="center" wrapText="1"/>
    </xf>
    <xf numFmtId="3" fontId="3" fillId="0" borderId="40" xfId="0" applyNumberFormat="1" applyFont="1" applyBorder="1" applyAlignment="1">
      <alignment horizontal="right" vertical="center" wrapText="1"/>
    </xf>
    <xf numFmtId="3" fontId="3" fillId="0" borderId="22" xfId="0" applyNumberFormat="1" applyFont="1" applyBorder="1" applyAlignment="1">
      <alignment horizontal="right" vertical="center" wrapText="1"/>
    </xf>
    <xf numFmtId="3" fontId="3" fillId="0" borderId="41" xfId="0" applyNumberFormat="1" applyFont="1" applyBorder="1" applyAlignment="1">
      <alignment horizontal="right" vertical="center" wrapText="1"/>
    </xf>
    <xf numFmtId="3" fontId="3" fillId="0" borderId="42" xfId="0" applyNumberFormat="1" applyFont="1" applyBorder="1" applyAlignment="1">
      <alignment horizontal="right" vertical="center" wrapText="1"/>
    </xf>
    <xf numFmtId="167" fontId="3" fillId="0" borderId="22" xfId="2" applyNumberFormat="1" applyFont="1" applyBorder="1" applyAlignment="1">
      <alignment horizontal="right" vertical="center" wrapText="1"/>
    </xf>
    <xf numFmtId="167" fontId="3" fillId="0" borderId="17" xfId="2" applyNumberFormat="1" applyFont="1" applyBorder="1" applyAlignment="1">
      <alignment horizontal="right" vertical="center" wrapText="1"/>
    </xf>
    <xf numFmtId="167" fontId="3" fillId="0" borderId="1" xfId="2" applyNumberFormat="1" applyFont="1" applyBorder="1" applyAlignment="1">
      <alignment horizontal="right" vertical="center" wrapText="1"/>
    </xf>
    <xf numFmtId="167" fontId="3" fillId="0" borderId="19" xfId="2" applyNumberFormat="1" applyFont="1" applyBorder="1" applyAlignment="1">
      <alignment horizontal="right" vertical="center" wrapText="1"/>
    </xf>
    <xf numFmtId="167" fontId="3" fillId="0" borderId="11" xfId="2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3" fillId="0" borderId="19" xfId="0" applyNumberFormat="1" applyFont="1" applyFill="1" applyBorder="1" applyAlignment="1">
      <alignment horizontal="right" vertical="center" wrapText="1"/>
    </xf>
    <xf numFmtId="3" fontId="3" fillId="0" borderId="43" xfId="0" applyNumberFormat="1" applyFont="1" applyBorder="1" applyAlignment="1">
      <alignment horizontal="right" vertical="center" wrapText="1"/>
    </xf>
    <xf numFmtId="3" fontId="3" fillId="0" borderId="17" xfId="0" applyNumberFormat="1" applyFont="1" applyFill="1" applyBorder="1" applyAlignment="1">
      <alignment horizontal="right" vertical="center" wrapText="1"/>
    </xf>
    <xf numFmtId="167" fontId="3" fillId="0" borderId="22" xfId="2" applyNumberFormat="1" applyFont="1" applyBorder="1" applyAlignment="1">
      <alignment horizontal="center" vertical="center" wrapText="1"/>
    </xf>
    <xf numFmtId="167" fontId="3" fillId="0" borderId="17" xfId="2" applyNumberFormat="1" applyFont="1" applyBorder="1" applyAlignment="1">
      <alignment horizontal="center" vertical="center" wrapText="1"/>
    </xf>
    <xf numFmtId="167" fontId="3" fillId="0" borderId="1" xfId="2" applyNumberFormat="1" applyFont="1" applyBorder="1" applyAlignment="1">
      <alignment horizontal="center" vertical="center" wrapText="1"/>
    </xf>
    <xf numFmtId="167" fontId="3" fillId="0" borderId="19" xfId="2" applyNumberFormat="1" applyFont="1" applyBorder="1" applyAlignment="1">
      <alignment horizontal="center" vertic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7" xfId="2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44" xfId="0" applyNumberFormat="1" applyFont="1" applyBorder="1" applyAlignment="1">
      <alignment horizontal="right" vertical="center" wrapText="1"/>
    </xf>
    <xf numFmtId="3" fontId="3" fillId="0" borderId="37" xfId="0" applyNumberFormat="1" applyFont="1" applyBorder="1" applyAlignment="1">
      <alignment horizontal="right" vertical="center" wrapText="1"/>
    </xf>
    <xf numFmtId="164" fontId="3" fillId="0" borderId="22" xfId="2" applyFont="1" applyBorder="1" applyAlignment="1">
      <alignment horizontal="right" vertical="center" wrapText="1"/>
    </xf>
    <xf numFmtId="164" fontId="3" fillId="0" borderId="17" xfId="2" applyFont="1" applyBorder="1" applyAlignment="1">
      <alignment horizontal="center" vertical="center" wrapText="1"/>
    </xf>
    <xf numFmtId="164" fontId="3" fillId="0" borderId="17" xfId="2" applyFont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3" fontId="0" fillId="2" borderId="0" xfId="0" applyNumberFormat="1" applyFill="1" applyAlignment="1">
      <alignment horizontal="right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 wrapText="1"/>
    </xf>
    <xf numFmtId="3" fontId="3" fillId="0" borderId="27" xfId="0" applyNumberFormat="1" applyFont="1" applyBorder="1" applyAlignment="1">
      <alignment vertical="center" wrapText="1"/>
    </xf>
    <xf numFmtId="3" fontId="3" fillId="0" borderId="17" xfId="3" applyNumberFormat="1" applyFont="1" applyBorder="1" applyAlignment="1">
      <alignment horizontal="right" vertical="center" wrapText="1"/>
    </xf>
    <xf numFmtId="167" fontId="3" fillId="0" borderId="4" xfId="2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1" xfId="3" applyNumberFormat="1" applyFont="1" applyBorder="1" applyAlignment="1">
      <alignment horizontal="right" vertical="center" wrapText="1"/>
    </xf>
    <xf numFmtId="3" fontId="3" fillId="0" borderId="22" xfId="3" applyNumberFormat="1" applyFont="1" applyBorder="1" applyAlignment="1">
      <alignment horizontal="right" vertical="center" wrapText="1"/>
    </xf>
    <xf numFmtId="3" fontId="3" fillId="0" borderId="19" xfId="3" applyNumberFormat="1" applyFont="1" applyBorder="1" applyAlignment="1">
      <alignment horizontal="right" vertical="center" wrapText="1"/>
    </xf>
    <xf numFmtId="167" fontId="3" fillId="0" borderId="17" xfId="44" applyNumberFormat="1" applyFont="1" applyBorder="1" applyAlignment="1">
      <alignment horizontal="right" vertical="center" wrapText="1"/>
    </xf>
    <xf numFmtId="167" fontId="3" fillId="0" borderId="22" xfId="44" applyNumberFormat="1" applyFont="1" applyBorder="1" applyAlignment="1">
      <alignment horizontal="right" vertical="center" wrapText="1"/>
    </xf>
    <xf numFmtId="167" fontId="3" fillId="0" borderId="4" xfId="44" applyNumberFormat="1" applyFont="1" applyBorder="1" applyAlignment="1">
      <alignment horizontal="right" vertical="center" wrapText="1"/>
    </xf>
    <xf numFmtId="3" fontId="3" fillId="0" borderId="19" xfId="0" applyNumberFormat="1" applyFont="1" applyBorder="1" applyAlignment="1">
      <alignment vertical="center" wrapText="1"/>
    </xf>
    <xf numFmtId="3" fontId="3" fillId="0" borderId="36" xfId="0" applyNumberFormat="1" applyFont="1" applyBorder="1" applyAlignment="1">
      <alignment horizontal="right" vertical="center" wrapText="1"/>
    </xf>
    <xf numFmtId="3" fontId="3" fillId="0" borderId="58" xfId="0" applyNumberFormat="1" applyFont="1" applyBorder="1" applyAlignment="1">
      <alignment horizontal="right" vertical="center" wrapText="1"/>
    </xf>
    <xf numFmtId="164" fontId="3" fillId="0" borderId="17" xfId="44" applyFont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3" borderId="19" xfId="1" applyFont="1" applyFill="1" applyBorder="1" applyAlignment="1">
      <alignment horizontal="center" vertical="center"/>
    </xf>
    <xf numFmtId="0" fontId="8" fillId="3" borderId="22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/>
    </xf>
    <xf numFmtId="0" fontId="8" fillId="3" borderId="21" xfId="1" applyFont="1" applyFill="1" applyBorder="1" applyAlignment="1">
      <alignment horizontal="center"/>
    </xf>
    <xf numFmtId="0" fontId="8" fillId="3" borderId="30" xfId="1" applyFont="1" applyFill="1" applyBorder="1" applyAlignment="1">
      <alignment horizontal="center"/>
    </xf>
  </cellXfs>
  <cellStyles count="158">
    <cellStyle name="Accent1 - 20%" xfId="4"/>
    <cellStyle name="Accent1 - 40%" xfId="5"/>
    <cellStyle name="Accent1 - 60%" xfId="6"/>
    <cellStyle name="Accent2 - 20%" xfId="7"/>
    <cellStyle name="Accent2 - 40%" xfId="8"/>
    <cellStyle name="Accent2 - 60%" xfId="9"/>
    <cellStyle name="Accent3 - 20%" xfId="10"/>
    <cellStyle name="Accent3 - 40%" xfId="11"/>
    <cellStyle name="Accent3 - 60%" xfId="12"/>
    <cellStyle name="Accent4 - 20%" xfId="13"/>
    <cellStyle name="Accent4 - 40%" xfId="14"/>
    <cellStyle name="Accent4 - 60%" xfId="15"/>
    <cellStyle name="Accent5 - 20%" xfId="16"/>
    <cellStyle name="Accent5 - 40%" xfId="17"/>
    <cellStyle name="Accent5 - 60%" xfId="18"/>
    <cellStyle name="Accent6 - 20%" xfId="19"/>
    <cellStyle name="Accent6 - 40%" xfId="20"/>
    <cellStyle name="Accent6 - 60%" xfId="21"/>
    <cellStyle name="Buena 2" xfId="22"/>
    <cellStyle name="Cabecera 1" xfId="23"/>
    <cellStyle name="Cabecera 2" xfId="24"/>
    <cellStyle name="Cálculo 2" xfId="25"/>
    <cellStyle name="Celda de comprobación 2" xfId="26"/>
    <cellStyle name="Celda vinculada 2" xfId="27"/>
    <cellStyle name="Emphasis 1" xfId="28"/>
    <cellStyle name="Emphasis 2" xfId="29"/>
    <cellStyle name="Emphasis 3" xfId="30"/>
    <cellStyle name="Encabezado 4 2" xfId="31"/>
    <cellStyle name="Énfasis1 2" xfId="32"/>
    <cellStyle name="Énfasis2 2" xfId="33"/>
    <cellStyle name="Énfasis3 2" xfId="34"/>
    <cellStyle name="Énfasis4 2" xfId="35"/>
    <cellStyle name="Énfasis5 2" xfId="36"/>
    <cellStyle name="Énfasis6 2" xfId="37"/>
    <cellStyle name="Entrada 2" xfId="38"/>
    <cellStyle name="Euro" xfId="39"/>
    <cellStyle name="Fecha" xfId="40"/>
    <cellStyle name="Fecha3 - Modelo3" xfId="41"/>
    <cellStyle name="Fijo" xfId="42"/>
    <cellStyle name="Incorrecto 2" xfId="43"/>
    <cellStyle name="Millares" xfId="2" builtinId="3"/>
    <cellStyle name="Millares 10" xfId="45"/>
    <cellStyle name="Millares 11" xfId="46"/>
    <cellStyle name="Millares 12" xfId="146"/>
    <cellStyle name="Millares 13" xfId="154"/>
    <cellStyle name="Millares 14" xfId="157"/>
    <cellStyle name="Millares 15" xfId="44"/>
    <cellStyle name="Millares 2" xfId="47"/>
    <cellStyle name="Millares 2 2" xfId="48"/>
    <cellStyle name="Millares 2 3" xfId="49"/>
    <cellStyle name="Millares 2 4" xfId="153"/>
    <cellStyle name="Millares 3" xfId="50"/>
    <cellStyle name="Millares 4" xfId="51"/>
    <cellStyle name="Millares 5" xfId="52"/>
    <cellStyle name="Millares 6" xfId="53"/>
    <cellStyle name="Millares 7" xfId="54"/>
    <cellStyle name="Millares 8" xfId="55"/>
    <cellStyle name="Millares 9" xfId="56"/>
    <cellStyle name="Monetario" xfId="57"/>
    <cellStyle name="Monetario0" xfId="58"/>
    <cellStyle name="Neutral 2" xfId="59"/>
    <cellStyle name="Normal" xfId="0" builtinId="0"/>
    <cellStyle name="Normal 10" xfId="149"/>
    <cellStyle name="Normal 11" xfId="155"/>
    <cellStyle name="Normal 2" xfId="1"/>
    <cellStyle name="Normal 2 2" xfId="60"/>
    <cellStyle name="Normal 2 3" xfId="61"/>
    <cellStyle name="Normal 2 4" xfId="62"/>
    <cellStyle name="Normal 2 5" xfId="148"/>
    <cellStyle name="Normal 3" xfId="63"/>
    <cellStyle name="Normal 3 2" xfId="152"/>
    <cellStyle name="Normal 3 3" xfId="151"/>
    <cellStyle name="Normal 3 4" xfId="156"/>
    <cellStyle name="Normal 38" xfId="64"/>
    <cellStyle name="Normal 4" xfId="3"/>
    <cellStyle name="Normal 4 2" xfId="65"/>
    <cellStyle name="Normal 4 3" xfId="66"/>
    <cellStyle name="Normal 4 4" xfId="67"/>
    <cellStyle name="Normal 4 5" xfId="150"/>
    <cellStyle name="Normal 5" xfId="68"/>
    <cellStyle name="Normal 5 2" xfId="69"/>
    <cellStyle name="Normal 6" xfId="70"/>
    <cellStyle name="Normal 7" xfId="71"/>
    <cellStyle name="Normal 8" xfId="72"/>
    <cellStyle name="Normal 9" xfId="147"/>
    <cellStyle name="Notas 2" xfId="73"/>
    <cellStyle name="Notas 2 2" xfId="74"/>
    <cellStyle name="Porcen - Modelo2" xfId="75"/>
    <cellStyle name="Porcentaje 2" xfId="77"/>
    <cellStyle name="Porcentaje 3" xfId="78"/>
    <cellStyle name="Porcentaje 4" xfId="76"/>
    <cellStyle name="Porcentual 2" xfId="79"/>
    <cellStyle name="Porcentual 3" xfId="80"/>
    <cellStyle name="Porcentual 4" xfId="81"/>
    <cellStyle name="Porcentual 5" xfId="82"/>
    <cellStyle name="Punto" xfId="83"/>
    <cellStyle name="Punto0" xfId="84"/>
    <cellStyle name="Punto0 - Modelo4" xfId="85"/>
    <cellStyle name="Punto1 - Modelo1" xfId="86"/>
    <cellStyle name="Salida 2" xfId="87"/>
    <cellStyle name="SAPBEXaggData" xfId="88"/>
    <cellStyle name="SAPBEXaggDataEmph" xfId="89"/>
    <cellStyle name="SAPBEXaggItem" xfId="90"/>
    <cellStyle name="SAPBEXaggItemX" xfId="91"/>
    <cellStyle name="SAPBEXchaText" xfId="92"/>
    <cellStyle name="SAPBEXexcBad7" xfId="93"/>
    <cellStyle name="SAPBEXexcBad8" xfId="94"/>
    <cellStyle name="SAPBEXexcBad9" xfId="95"/>
    <cellStyle name="SAPBEXexcCritical4" xfId="96"/>
    <cellStyle name="SAPBEXexcCritical5" xfId="97"/>
    <cellStyle name="SAPBEXexcCritical6" xfId="98"/>
    <cellStyle name="SAPBEXexcGood1" xfId="99"/>
    <cellStyle name="SAPBEXexcGood2" xfId="100"/>
    <cellStyle name="SAPBEXexcGood3" xfId="101"/>
    <cellStyle name="SAPBEXfilterDrill" xfId="102"/>
    <cellStyle name="SAPBEXfilterItem" xfId="103"/>
    <cellStyle name="SAPBEXfilterText" xfId="104"/>
    <cellStyle name="SAPBEXformats" xfId="105"/>
    <cellStyle name="SAPBEXheaderItem" xfId="106"/>
    <cellStyle name="SAPBEXheaderText" xfId="107"/>
    <cellStyle name="SAPBEXHLevel0" xfId="108"/>
    <cellStyle name="SAPBEXHLevel0X" xfId="109"/>
    <cellStyle name="SAPBEXHLevel0X 2" xfId="110"/>
    <cellStyle name="SAPBEXHLevel1" xfId="111"/>
    <cellStyle name="SAPBEXHLevel1X" xfId="112"/>
    <cellStyle name="SAPBEXHLevel1X 2" xfId="113"/>
    <cellStyle name="SAPBEXHLevel2" xfId="114"/>
    <cellStyle name="SAPBEXHLevel2X" xfId="115"/>
    <cellStyle name="SAPBEXHLevel2X 2" xfId="116"/>
    <cellStyle name="SAPBEXHLevel3" xfId="117"/>
    <cellStyle name="SAPBEXHLevel3X" xfId="118"/>
    <cellStyle name="SAPBEXHLevel3X 2" xfId="119"/>
    <cellStyle name="SAPBEXinputData" xfId="120"/>
    <cellStyle name="SAPBEXinputData 2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 3" xfId="128"/>
    <cellStyle name="SAPBEXstdData 4" xfId="129"/>
    <cellStyle name="SAPBEXstdDataEmph" xfId="130"/>
    <cellStyle name="SAPBEXstdItem" xfId="131"/>
    <cellStyle name="SAPBEXstdItem 3" xfId="132"/>
    <cellStyle name="SAPBEXstdItemX" xfId="133"/>
    <cellStyle name="SAPBEXtitle" xfId="134"/>
    <cellStyle name="SAPBEXunassignedItem" xfId="135"/>
    <cellStyle name="SAPBEXundefined" xfId="136"/>
    <cellStyle name="Sheet Title" xfId="137"/>
    <cellStyle name="Texto de advertencia 2" xfId="138"/>
    <cellStyle name="Título 1 2" xfId="139"/>
    <cellStyle name="Título 2 2" xfId="140"/>
    <cellStyle name="Título 3 2" xfId="141"/>
    <cellStyle name="Total 2" xfId="142"/>
    <cellStyle name="Total 3" xfId="143"/>
    <cellStyle name="Total 4" xfId="144"/>
    <cellStyle name="Total 5" xfId="145"/>
  </cellStyles>
  <dxfs count="4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5"/>
  <sheetViews>
    <sheetView zoomScaleNormal="100" zoomScaleSheetLayoutView="106" workbookViewId="0">
      <pane xSplit="1" ySplit="2" topLeftCell="B81" activePane="bottomRight" state="frozen"/>
      <selection pane="topRight" activeCell="B1" sqref="B1"/>
      <selection pane="bottomLeft" activeCell="A3" sqref="A3"/>
      <selection pane="bottomRight" activeCell="C100" sqref="C100"/>
    </sheetView>
  </sheetViews>
  <sheetFormatPr baseColWidth="10" defaultColWidth="45.140625" defaultRowHeight="11.25" x14ac:dyDescent="0.2"/>
  <cols>
    <col min="1" max="1" width="44.28515625" style="1" bestFit="1" customWidth="1"/>
    <col min="2" max="7" width="18.7109375" style="1" customWidth="1"/>
    <col min="8" max="8" width="22.28515625" style="1" customWidth="1"/>
    <col min="9" max="256" width="45.140625" style="1"/>
    <col min="257" max="257" width="44.28515625" style="1" bestFit="1" customWidth="1"/>
    <col min="258" max="263" width="18.7109375" style="1" customWidth="1"/>
    <col min="264" max="264" width="20.28515625" style="1" customWidth="1"/>
    <col min="265" max="512" width="45.140625" style="1"/>
    <col min="513" max="513" width="44.28515625" style="1" bestFit="1" customWidth="1"/>
    <col min="514" max="519" width="18.7109375" style="1" customWidth="1"/>
    <col min="520" max="520" width="20.28515625" style="1" customWidth="1"/>
    <col min="521" max="768" width="45.140625" style="1"/>
    <col min="769" max="769" width="44.28515625" style="1" bestFit="1" customWidth="1"/>
    <col min="770" max="775" width="18.7109375" style="1" customWidth="1"/>
    <col min="776" max="776" width="20.28515625" style="1" customWidth="1"/>
    <col min="777" max="1024" width="45.140625" style="1"/>
    <col min="1025" max="1025" width="44.28515625" style="1" bestFit="1" customWidth="1"/>
    <col min="1026" max="1031" width="18.7109375" style="1" customWidth="1"/>
    <col min="1032" max="1032" width="20.28515625" style="1" customWidth="1"/>
    <col min="1033" max="1280" width="45.140625" style="1"/>
    <col min="1281" max="1281" width="44.28515625" style="1" bestFit="1" customWidth="1"/>
    <col min="1282" max="1287" width="18.7109375" style="1" customWidth="1"/>
    <col min="1288" max="1288" width="20.28515625" style="1" customWidth="1"/>
    <col min="1289" max="1536" width="45.140625" style="1"/>
    <col min="1537" max="1537" width="44.28515625" style="1" bestFit="1" customWidth="1"/>
    <col min="1538" max="1543" width="18.7109375" style="1" customWidth="1"/>
    <col min="1544" max="1544" width="20.28515625" style="1" customWidth="1"/>
    <col min="1545" max="1792" width="45.140625" style="1"/>
    <col min="1793" max="1793" width="44.28515625" style="1" bestFit="1" customWidth="1"/>
    <col min="1794" max="1799" width="18.7109375" style="1" customWidth="1"/>
    <col min="1800" max="1800" width="20.28515625" style="1" customWidth="1"/>
    <col min="1801" max="2048" width="45.140625" style="1"/>
    <col min="2049" max="2049" width="44.28515625" style="1" bestFit="1" customWidth="1"/>
    <col min="2050" max="2055" width="18.7109375" style="1" customWidth="1"/>
    <col min="2056" max="2056" width="20.28515625" style="1" customWidth="1"/>
    <col min="2057" max="2304" width="45.140625" style="1"/>
    <col min="2305" max="2305" width="44.28515625" style="1" bestFit="1" customWidth="1"/>
    <col min="2306" max="2311" width="18.7109375" style="1" customWidth="1"/>
    <col min="2312" max="2312" width="20.28515625" style="1" customWidth="1"/>
    <col min="2313" max="2560" width="45.140625" style="1"/>
    <col min="2561" max="2561" width="44.28515625" style="1" bestFit="1" customWidth="1"/>
    <col min="2562" max="2567" width="18.7109375" style="1" customWidth="1"/>
    <col min="2568" max="2568" width="20.28515625" style="1" customWidth="1"/>
    <col min="2569" max="2816" width="45.140625" style="1"/>
    <col min="2817" max="2817" width="44.28515625" style="1" bestFit="1" customWidth="1"/>
    <col min="2818" max="2823" width="18.7109375" style="1" customWidth="1"/>
    <col min="2824" max="2824" width="20.28515625" style="1" customWidth="1"/>
    <col min="2825" max="3072" width="45.140625" style="1"/>
    <col min="3073" max="3073" width="44.28515625" style="1" bestFit="1" customWidth="1"/>
    <col min="3074" max="3079" width="18.7109375" style="1" customWidth="1"/>
    <col min="3080" max="3080" width="20.28515625" style="1" customWidth="1"/>
    <col min="3081" max="3328" width="45.140625" style="1"/>
    <col min="3329" max="3329" width="44.28515625" style="1" bestFit="1" customWidth="1"/>
    <col min="3330" max="3335" width="18.7109375" style="1" customWidth="1"/>
    <col min="3336" max="3336" width="20.28515625" style="1" customWidth="1"/>
    <col min="3337" max="3584" width="45.140625" style="1"/>
    <col min="3585" max="3585" width="44.28515625" style="1" bestFit="1" customWidth="1"/>
    <col min="3586" max="3591" width="18.7109375" style="1" customWidth="1"/>
    <col min="3592" max="3592" width="20.28515625" style="1" customWidth="1"/>
    <col min="3593" max="3840" width="45.140625" style="1"/>
    <col min="3841" max="3841" width="44.28515625" style="1" bestFit="1" customWidth="1"/>
    <col min="3842" max="3847" width="18.7109375" style="1" customWidth="1"/>
    <col min="3848" max="3848" width="20.28515625" style="1" customWidth="1"/>
    <col min="3849" max="4096" width="45.140625" style="1"/>
    <col min="4097" max="4097" width="44.28515625" style="1" bestFit="1" customWidth="1"/>
    <col min="4098" max="4103" width="18.7109375" style="1" customWidth="1"/>
    <col min="4104" max="4104" width="20.28515625" style="1" customWidth="1"/>
    <col min="4105" max="4352" width="45.140625" style="1"/>
    <col min="4353" max="4353" width="44.28515625" style="1" bestFit="1" customWidth="1"/>
    <col min="4354" max="4359" width="18.7109375" style="1" customWidth="1"/>
    <col min="4360" max="4360" width="20.28515625" style="1" customWidth="1"/>
    <col min="4361" max="4608" width="45.140625" style="1"/>
    <col min="4609" max="4609" width="44.28515625" style="1" bestFit="1" customWidth="1"/>
    <col min="4610" max="4615" width="18.7109375" style="1" customWidth="1"/>
    <col min="4616" max="4616" width="20.28515625" style="1" customWidth="1"/>
    <col min="4617" max="4864" width="45.140625" style="1"/>
    <col min="4865" max="4865" width="44.28515625" style="1" bestFit="1" customWidth="1"/>
    <col min="4866" max="4871" width="18.7109375" style="1" customWidth="1"/>
    <col min="4872" max="4872" width="20.28515625" style="1" customWidth="1"/>
    <col min="4873" max="5120" width="45.140625" style="1"/>
    <col min="5121" max="5121" width="44.28515625" style="1" bestFit="1" customWidth="1"/>
    <col min="5122" max="5127" width="18.7109375" style="1" customWidth="1"/>
    <col min="5128" max="5128" width="20.28515625" style="1" customWidth="1"/>
    <col min="5129" max="5376" width="45.140625" style="1"/>
    <col min="5377" max="5377" width="44.28515625" style="1" bestFit="1" customWidth="1"/>
    <col min="5378" max="5383" width="18.7109375" style="1" customWidth="1"/>
    <col min="5384" max="5384" width="20.28515625" style="1" customWidth="1"/>
    <col min="5385" max="5632" width="45.140625" style="1"/>
    <col min="5633" max="5633" width="44.28515625" style="1" bestFit="1" customWidth="1"/>
    <col min="5634" max="5639" width="18.7109375" style="1" customWidth="1"/>
    <col min="5640" max="5640" width="20.28515625" style="1" customWidth="1"/>
    <col min="5641" max="5888" width="45.140625" style="1"/>
    <col min="5889" max="5889" width="44.28515625" style="1" bestFit="1" customWidth="1"/>
    <col min="5890" max="5895" width="18.7109375" style="1" customWidth="1"/>
    <col min="5896" max="5896" width="20.28515625" style="1" customWidth="1"/>
    <col min="5897" max="6144" width="45.140625" style="1"/>
    <col min="6145" max="6145" width="44.28515625" style="1" bestFit="1" customWidth="1"/>
    <col min="6146" max="6151" width="18.7109375" style="1" customWidth="1"/>
    <col min="6152" max="6152" width="20.28515625" style="1" customWidth="1"/>
    <col min="6153" max="6400" width="45.140625" style="1"/>
    <col min="6401" max="6401" width="44.28515625" style="1" bestFit="1" customWidth="1"/>
    <col min="6402" max="6407" width="18.7109375" style="1" customWidth="1"/>
    <col min="6408" max="6408" width="20.28515625" style="1" customWidth="1"/>
    <col min="6409" max="6656" width="45.140625" style="1"/>
    <col min="6657" max="6657" width="44.28515625" style="1" bestFit="1" customWidth="1"/>
    <col min="6658" max="6663" width="18.7109375" style="1" customWidth="1"/>
    <col min="6664" max="6664" width="20.28515625" style="1" customWidth="1"/>
    <col min="6665" max="6912" width="45.140625" style="1"/>
    <col min="6913" max="6913" width="44.28515625" style="1" bestFit="1" customWidth="1"/>
    <col min="6914" max="6919" width="18.7109375" style="1" customWidth="1"/>
    <col min="6920" max="6920" width="20.28515625" style="1" customWidth="1"/>
    <col min="6921" max="7168" width="45.140625" style="1"/>
    <col min="7169" max="7169" width="44.28515625" style="1" bestFit="1" customWidth="1"/>
    <col min="7170" max="7175" width="18.7109375" style="1" customWidth="1"/>
    <col min="7176" max="7176" width="20.28515625" style="1" customWidth="1"/>
    <col min="7177" max="7424" width="45.140625" style="1"/>
    <col min="7425" max="7425" width="44.28515625" style="1" bestFit="1" customWidth="1"/>
    <col min="7426" max="7431" width="18.7109375" style="1" customWidth="1"/>
    <col min="7432" max="7432" width="20.28515625" style="1" customWidth="1"/>
    <col min="7433" max="7680" width="45.140625" style="1"/>
    <col min="7681" max="7681" width="44.28515625" style="1" bestFit="1" customWidth="1"/>
    <col min="7682" max="7687" width="18.7109375" style="1" customWidth="1"/>
    <col min="7688" max="7688" width="20.28515625" style="1" customWidth="1"/>
    <col min="7689" max="7936" width="45.140625" style="1"/>
    <col min="7937" max="7937" width="44.28515625" style="1" bestFit="1" customWidth="1"/>
    <col min="7938" max="7943" width="18.7109375" style="1" customWidth="1"/>
    <col min="7944" max="7944" width="20.28515625" style="1" customWidth="1"/>
    <col min="7945" max="8192" width="45.140625" style="1"/>
    <col min="8193" max="8193" width="44.28515625" style="1" bestFit="1" customWidth="1"/>
    <col min="8194" max="8199" width="18.7109375" style="1" customWidth="1"/>
    <col min="8200" max="8200" width="20.28515625" style="1" customWidth="1"/>
    <col min="8201" max="8448" width="45.140625" style="1"/>
    <col min="8449" max="8449" width="44.28515625" style="1" bestFit="1" customWidth="1"/>
    <col min="8450" max="8455" width="18.7109375" style="1" customWidth="1"/>
    <col min="8456" max="8456" width="20.28515625" style="1" customWidth="1"/>
    <col min="8457" max="8704" width="45.140625" style="1"/>
    <col min="8705" max="8705" width="44.28515625" style="1" bestFit="1" customWidth="1"/>
    <col min="8706" max="8711" width="18.7109375" style="1" customWidth="1"/>
    <col min="8712" max="8712" width="20.28515625" style="1" customWidth="1"/>
    <col min="8713" max="8960" width="45.140625" style="1"/>
    <col min="8961" max="8961" width="44.28515625" style="1" bestFit="1" customWidth="1"/>
    <col min="8962" max="8967" width="18.7109375" style="1" customWidth="1"/>
    <col min="8968" max="8968" width="20.28515625" style="1" customWidth="1"/>
    <col min="8969" max="9216" width="45.140625" style="1"/>
    <col min="9217" max="9217" width="44.28515625" style="1" bestFit="1" customWidth="1"/>
    <col min="9218" max="9223" width="18.7109375" style="1" customWidth="1"/>
    <col min="9224" max="9224" width="20.28515625" style="1" customWidth="1"/>
    <col min="9225" max="9472" width="45.140625" style="1"/>
    <col min="9473" max="9473" width="44.28515625" style="1" bestFit="1" customWidth="1"/>
    <col min="9474" max="9479" width="18.7109375" style="1" customWidth="1"/>
    <col min="9480" max="9480" width="20.28515625" style="1" customWidth="1"/>
    <col min="9481" max="9728" width="45.140625" style="1"/>
    <col min="9729" max="9729" width="44.28515625" style="1" bestFit="1" customWidth="1"/>
    <col min="9730" max="9735" width="18.7109375" style="1" customWidth="1"/>
    <col min="9736" max="9736" width="20.28515625" style="1" customWidth="1"/>
    <col min="9737" max="9984" width="45.140625" style="1"/>
    <col min="9985" max="9985" width="44.28515625" style="1" bestFit="1" customWidth="1"/>
    <col min="9986" max="9991" width="18.7109375" style="1" customWidth="1"/>
    <col min="9992" max="9992" width="20.28515625" style="1" customWidth="1"/>
    <col min="9993" max="10240" width="45.140625" style="1"/>
    <col min="10241" max="10241" width="44.28515625" style="1" bestFit="1" customWidth="1"/>
    <col min="10242" max="10247" width="18.7109375" style="1" customWidth="1"/>
    <col min="10248" max="10248" width="20.28515625" style="1" customWidth="1"/>
    <col min="10249" max="10496" width="45.140625" style="1"/>
    <col min="10497" max="10497" width="44.28515625" style="1" bestFit="1" customWidth="1"/>
    <col min="10498" max="10503" width="18.7109375" style="1" customWidth="1"/>
    <col min="10504" max="10504" width="20.28515625" style="1" customWidth="1"/>
    <col min="10505" max="10752" width="45.140625" style="1"/>
    <col min="10753" max="10753" width="44.28515625" style="1" bestFit="1" customWidth="1"/>
    <col min="10754" max="10759" width="18.7109375" style="1" customWidth="1"/>
    <col min="10760" max="10760" width="20.28515625" style="1" customWidth="1"/>
    <col min="10761" max="11008" width="45.140625" style="1"/>
    <col min="11009" max="11009" width="44.28515625" style="1" bestFit="1" customWidth="1"/>
    <col min="11010" max="11015" width="18.7109375" style="1" customWidth="1"/>
    <col min="11016" max="11016" width="20.28515625" style="1" customWidth="1"/>
    <col min="11017" max="11264" width="45.140625" style="1"/>
    <col min="11265" max="11265" width="44.28515625" style="1" bestFit="1" customWidth="1"/>
    <col min="11266" max="11271" width="18.7109375" style="1" customWidth="1"/>
    <col min="11272" max="11272" width="20.28515625" style="1" customWidth="1"/>
    <col min="11273" max="11520" width="45.140625" style="1"/>
    <col min="11521" max="11521" width="44.28515625" style="1" bestFit="1" customWidth="1"/>
    <col min="11522" max="11527" width="18.7109375" style="1" customWidth="1"/>
    <col min="11528" max="11528" width="20.28515625" style="1" customWidth="1"/>
    <col min="11529" max="11776" width="45.140625" style="1"/>
    <col min="11777" max="11777" width="44.28515625" style="1" bestFit="1" customWidth="1"/>
    <col min="11778" max="11783" width="18.7109375" style="1" customWidth="1"/>
    <col min="11784" max="11784" width="20.28515625" style="1" customWidth="1"/>
    <col min="11785" max="12032" width="45.140625" style="1"/>
    <col min="12033" max="12033" width="44.28515625" style="1" bestFit="1" customWidth="1"/>
    <col min="12034" max="12039" width="18.7109375" style="1" customWidth="1"/>
    <col min="12040" max="12040" width="20.28515625" style="1" customWidth="1"/>
    <col min="12041" max="12288" width="45.140625" style="1"/>
    <col min="12289" max="12289" width="44.28515625" style="1" bestFit="1" customWidth="1"/>
    <col min="12290" max="12295" width="18.7109375" style="1" customWidth="1"/>
    <col min="12296" max="12296" width="20.28515625" style="1" customWidth="1"/>
    <col min="12297" max="12544" width="45.140625" style="1"/>
    <col min="12545" max="12545" width="44.28515625" style="1" bestFit="1" customWidth="1"/>
    <col min="12546" max="12551" width="18.7109375" style="1" customWidth="1"/>
    <col min="12552" max="12552" width="20.28515625" style="1" customWidth="1"/>
    <col min="12553" max="12800" width="45.140625" style="1"/>
    <col min="12801" max="12801" width="44.28515625" style="1" bestFit="1" customWidth="1"/>
    <col min="12802" max="12807" width="18.7109375" style="1" customWidth="1"/>
    <col min="12808" max="12808" width="20.28515625" style="1" customWidth="1"/>
    <col min="12809" max="13056" width="45.140625" style="1"/>
    <col min="13057" max="13057" width="44.28515625" style="1" bestFit="1" customWidth="1"/>
    <col min="13058" max="13063" width="18.7109375" style="1" customWidth="1"/>
    <col min="13064" max="13064" width="20.28515625" style="1" customWidth="1"/>
    <col min="13065" max="13312" width="45.140625" style="1"/>
    <col min="13313" max="13313" width="44.28515625" style="1" bestFit="1" customWidth="1"/>
    <col min="13314" max="13319" width="18.7109375" style="1" customWidth="1"/>
    <col min="13320" max="13320" width="20.28515625" style="1" customWidth="1"/>
    <col min="13321" max="13568" width="45.140625" style="1"/>
    <col min="13569" max="13569" width="44.28515625" style="1" bestFit="1" customWidth="1"/>
    <col min="13570" max="13575" width="18.7109375" style="1" customWidth="1"/>
    <col min="13576" max="13576" width="20.28515625" style="1" customWidth="1"/>
    <col min="13577" max="13824" width="45.140625" style="1"/>
    <col min="13825" max="13825" width="44.28515625" style="1" bestFit="1" customWidth="1"/>
    <col min="13826" max="13831" width="18.7109375" style="1" customWidth="1"/>
    <col min="13832" max="13832" width="20.28515625" style="1" customWidth="1"/>
    <col min="13833" max="14080" width="45.140625" style="1"/>
    <col min="14081" max="14081" width="44.28515625" style="1" bestFit="1" customWidth="1"/>
    <col min="14082" max="14087" width="18.7109375" style="1" customWidth="1"/>
    <col min="14088" max="14088" width="20.28515625" style="1" customWidth="1"/>
    <col min="14089" max="14336" width="45.140625" style="1"/>
    <col min="14337" max="14337" width="44.28515625" style="1" bestFit="1" customWidth="1"/>
    <col min="14338" max="14343" width="18.7109375" style="1" customWidth="1"/>
    <col min="14344" max="14344" width="20.28515625" style="1" customWidth="1"/>
    <col min="14345" max="14592" width="45.140625" style="1"/>
    <col min="14593" max="14593" width="44.28515625" style="1" bestFit="1" customWidth="1"/>
    <col min="14594" max="14599" width="18.7109375" style="1" customWidth="1"/>
    <col min="14600" max="14600" width="20.28515625" style="1" customWidth="1"/>
    <col min="14601" max="14848" width="45.140625" style="1"/>
    <col min="14849" max="14849" width="44.28515625" style="1" bestFit="1" customWidth="1"/>
    <col min="14850" max="14855" width="18.7109375" style="1" customWidth="1"/>
    <col min="14856" max="14856" width="20.28515625" style="1" customWidth="1"/>
    <col min="14857" max="15104" width="45.140625" style="1"/>
    <col min="15105" max="15105" width="44.28515625" style="1" bestFit="1" customWidth="1"/>
    <col min="15106" max="15111" width="18.7109375" style="1" customWidth="1"/>
    <col min="15112" max="15112" width="20.28515625" style="1" customWidth="1"/>
    <col min="15113" max="15360" width="45.140625" style="1"/>
    <col min="15361" max="15361" width="44.28515625" style="1" bestFit="1" customWidth="1"/>
    <col min="15362" max="15367" width="18.7109375" style="1" customWidth="1"/>
    <col min="15368" max="15368" width="20.28515625" style="1" customWidth="1"/>
    <col min="15369" max="15616" width="45.140625" style="1"/>
    <col min="15617" max="15617" width="44.28515625" style="1" bestFit="1" customWidth="1"/>
    <col min="15618" max="15623" width="18.7109375" style="1" customWidth="1"/>
    <col min="15624" max="15624" width="20.28515625" style="1" customWidth="1"/>
    <col min="15625" max="15872" width="45.140625" style="1"/>
    <col min="15873" max="15873" width="44.28515625" style="1" bestFit="1" customWidth="1"/>
    <col min="15874" max="15879" width="18.7109375" style="1" customWidth="1"/>
    <col min="15880" max="15880" width="20.28515625" style="1" customWidth="1"/>
    <col min="15881" max="16128" width="45.140625" style="1"/>
    <col min="16129" max="16129" width="44.28515625" style="1" bestFit="1" customWidth="1"/>
    <col min="16130" max="16135" width="18.7109375" style="1" customWidth="1"/>
    <col min="16136" max="16136" width="20.28515625" style="1" customWidth="1"/>
    <col min="16137" max="16384" width="45.140625" style="1"/>
  </cols>
  <sheetData>
    <row r="1" spans="1:13" ht="35.1" customHeight="1" thickBot="1" x14ac:dyDescent="0.25">
      <c r="A1" s="152" t="s">
        <v>132</v>
      </c>
      <c r="B1" s="152"/>
      <c r="C1" s="152"/>
      <c r="D1" s="152"/>
      <c r="E1" s="152"/>
      <c r="F1" s="152"/>
      <c r="G1" s="152"/>
      <c r="H1" s="152"/>
    </row>
    <row r="2" spans="1:13" s="5" customFormat="1" ht="34.5" thickBo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/>
    </row>
    <row r="3" spans="1:13" ht="12" thickBot="1" x14ac:dyDescent="0.25">
      <c r="A3" s="6" t="s">
        <v>8</v>
      </c>
      <c r="B3" s="7">
        <f>'ING-MES-FERROSUR'!N4</f>
        <v>0</v>
      </c>
      <c r="C3" s="8">
        <f>'ING-MES-FEPSA'!N4</f>
        <v>795429988.28999996</v>
      </c>
      <c r="D3" s="8">
        <f>'ING-MES-NCA'!N4</f>
        <v>67950852.239999995</v>
      </c>
      <c r="E3" s="8">
        <f>'ING-MES-BELGRANO'!N4</f>
        <v>0</v>
      </c>
      <c r="F3" s="8">
        <f>'ING-MES-URQUIZA'!N4</f>
        <v>0</v>
      </c>
      <c r="G3" s="8">
        <f>'ING-MES-SAN MARTIN'!N4</f>
        <v>0</v>
      </c>
      <c r="H3" s="8">
        <f>SUM(B3:G3)</f>
        <v>863380840.52999997</v>
      </c>
      <c r="I3" s="9"/>
      <c r="J3" s="10"/>
      <c r="K3" s="11"/>
      <c r="L3" s="11"/>
      <c r="M3" s="11"/>
    </row>
    <row r="4" spans="1:13" x14ac:dyDescent="0.2">
      <c r="A4" s="12" t="s">
        <v>9</v>
      </c>
      <c r="B4" s="13">
        <f>'ING-MES-FERROSUR'!N5</f>
        <v>0</v>
      </c>
      <c r="C4" s="14">
        <f>'ING-MES-FEPSA'!N5</f>
        <v>776176339.28999996</v>
      </c>
      <c r="D4" s="14">
        <f>'ING-MES-NCA'!N5</f>
        <v>0</v>
      </c>
      <c r="E4" s="14">
        <f>'ING-MES-BELGRANO'!N5</f>
        <v>0</v>
      </c>
      <c r="F4" s="14">
        <f>'ING-MES-URQUIZA'!N5</f>
        <v>0</v>
      </c>
      <c r="G4" s="14">
        <f>'ING-MES-SAN MARTIN'!N5</f>
        <v>0</v>
      </c>
      <c r="H4" s="15">
        <f t="shared" ref="H4:H67" si="0">SUM(B4:G4)</f>
        <v>776176339.28999996</v>
      </c>
      <c r="I4" s="9"/>
      <c r="J4" s="10"/>
      <c r="K4" s="11"/>
      <c r="L4" s="11"/>
      <c r="M4" s="11"/>
    </row>
    <row r="5" spans="1:13" x14ac:dyDescent="0.2">
      <c r="A5" s="12" t="s">
        <v>10</v>
      </c>
      <c r="B5" s="13">
        <f>'ING-MES-FERROSUR'!N6</f>
        <v>0</v>
      </c>
      <c r="C5" s="14">
        <f>'ING-MES-FEPSA'!N6</f>
        <v>19253649</v>
      </c>
      <c r="D5" s="14">
        <f>'ING-MES-NCA'!N6</f>
        <v>0</v>
      </c>
      <c r="E5" s="14">
        <f>'ING-MES-BELGRANO'!N6</f>
        <v>0</v>
      </c>
      <c r="F5" s="14">
        <f>'ING-MES-URQUIZA'!N6</f>
        <v>0</v>
      </c>
      <c r="G5" s="14">
        <f>'ING-MES-SAN MARTIN'!N6</f>
        <v>0</v>
      </c>
      <c r="H5" s="15">
        <f t="shared" si="0"/>
        <v>19253649</v>
      </c>
      <c r="I5" s="9"/>
      <c r="J5" s="10"/>
      <c r="K5" s="11"/>
      <c r="L5" s="11"/>
      <c r="M5" s="11"/>
    </row>
    <row r="6" spans="1:13" x14ac:dyDescent="0.2">
      <c r="A6" s="12" t="s">
        <v>11</v>
      </c>
      <c r="B6" s="13">
        <f>'ING-MES-FERROSUR'!N7</f>
        <v>0</v>
      </c>
      <c r="C6" s="14">
        <f>'ING-MES-FEPSA'!N7</f>
        <v>0</v>
      </c>
      <c r="D6" s="14">
        <f>'ING-MES-NCA'!N7</f>
        <v>0</v>
      </c>
      <c r="E6" s="14">
        <f>'ING-MES-BELGRANO'!N7</f>
        <v>0</v>
      </c>
      <c r="F6" s="14">
        <f>'ING-MES-URQUIZA'!N7</f>
        <v>0</v>
      </c>
      <c r="G6" s="14">
        <f>'ING-MES-SAN MARTIN'!N7</f>
        <v>0</v>
      </c>
      <c r="H6" s="15">
        <f t="shared" si="0"/>
        <v>0</v>
      </c>
      <c r="I6" s="9"/>
      <c r="J6" s="10"/>
      <c r="K6" s="11"/>
      <c r="L6" s="11"/>
      <c r="M6" s="11"/>
    </row>
    <row r="7" spans="1:13" x14ac:dyDescent="0.2">
      <c r="A7" s="16" t="s">
        <v>12</v>
      </c>
      <c r="B7" s="13">
        <f>'ING-MES-FERROSUR'!N8</f>
        <v>0</v>
      </c>
      <c r="C7" s="14">
        <f>'ING-MES-FEPSA'!N8</f>
        <v>0</v>
      </c>
      <c r="D7" s="14">
        <f>'ING-MES-NCA'!N8</f>
        <v>0</v>
      </c>
      <c r="E7" s="14">
        <f>'ING-MES-BELGRANO'!N8</f>
        <v>0</v>
      </c>
      <c r="F7" s="14">
        <f>'ING-MES-URQUIZA'!N8</f>
        <v>0</v>
      </c>
      <c r="G7" s="14">
        <f>'ING-MES-SAN MARTIN'!N8</f>
        <v>0</v>
      </c>
      <c r="H7" s="15">
        <f t="shared" si="0"/>
        <v>0</v>
      </c>
      <c r="I7" s="9"/>
      <c r="J7" s="10"/>
      <c r="K7" s="11"/>
      <c r="L7" s="11"/>
      <c r="M7" s="11"/>
    </row>
    <row r="8" spans="1:13" ht="12" thickBot="1" x14ac:dyDescent="0.25">
      <c r="A8" s="17" t="s">
        <v>13</v>
      </c>
      <c r="B8" s="13">
        <f>'ING-MES-FERROSUR'!N9</f>
        <v>0</v>
      </c>
      <c r="C8" s="14">
        <f>'ING-MES-FEPSA'!N9</f>
        <v>0</v>
      </c>
      <c r="D8" s="14">
        <f>'ING-MES-NCA'!N9</f>
        <v>67950852.239999995</v>
      </c>
      <c r="E8" s="14">
        <f>'ING-MES-BELGRANO'!N9</f>
        <v>0</v>
      </c>
      <c r="F8" s="14">
        <f>'ING-MES-URQUIZA'!N9</f>
        <v>0</v>
      </c>
      <c r="G8" s="14">
        <f>'ING-MES-SAN MARTIN'!N9</f>
        <v>0</v>
      </c>
      <c r="H8" s="15">
        <f t="shared" si="0"/>
        <v>67950852.239999995</v>
      </c>
      <c r="I8" s="9"/>
      <c r="J8" s="10"/>
      <c r="K8" s="11"/>
      <c r="L8" s="11"/>
      <c r="M8" s="11"/>
    </row>
    <row r="9" spans="1:13" ht="12" thickBot="1" x14ac:dyDescent="0.25">
      <c r="A9" s="6" t="s">
        <v>14</v>
      </c>
      <c r="B9" s="7">
        <f>'ING-MES-FERROSUR'!N10</f>
        <v>54965145.200000003</v>
      </c>
      <c r="C9" s="8">
        <f>'ING-MES-FEPSA'!N10</f>
        <v>602669379.71999991</v>
      </c>
      <c r="D9" s="8">
        <f>'ING-MES-NCA'!N10</f>
        <v>4729125985.6000004</v>
      </c>
      <c r="E9" s="8">
        <f>'ING-MES-BELGRANO'!N10</f>
        <v>0</v>
      </c>
      <c r="F9" s="8">
        <f>'ING-MES-URQUIZA'!N10</f>
        <v>0</v>
      </c>
      <c r="G9" s="8">
        <f>'ING-MES-SAN MARTIN'!N10</f>
        <v>749967280.52039993</v>
      </c>
      <c r="H9" s="8">
        <f t="shared" si="0"/>
        <v>6136727791.0404005</v>
      </c>
      <c r="I9" s="9"/>
      <c r="J9" s="10"/>
      <c r="K9" s="11"/>
      <c r="L9" s="11"/>
      <c r="M9" s="11"/>
    </row>
    <row r="10" spans="1:13" x14ac:dyDescent="0.2">
      <c r="A10" s="18" t="s">
        <v>15</v>
      </c>
      <c r="B10" s="13">
        <f>'ING-MES-FERROSUR'!N11</f>
        <v>54965145.200000003</v>
      </c>
      <c r="C10" s="14">
        <f>'ING-MES-FEPSA'!N11</f>
        <v>602669379.71999991</v>
      </c>
      <c r="D10" s="14">
        <f>'ING-MES-NCA'!N11</f>
        <v>981243063.60000002</v>
      </c>
      <c r="E10" s="14">
        <f>'ING-MES-BELGRANO'!N11</f>
        <v>0</v>
      </c>
      <c r="F10" s="14">
        <f>'ING-MES-URQUIZA'!N11</f>
        <v>0</v>
      </c>
      <c r="G10" s="14">
        <f>'ING-MES-SAN MARTIN'!N11</f>
        <v>749967280.52039993</v>
      </c>
      <c r="H10" s="15">
        <f t="shared" si="0"/>
        <v>2388844869.0404</v>
      </c>
      <c r="I10" s="9"/>
      <c r="J10" s="10"/>
      <c r="K10" s="11"/>
      <c r="L10" s="11"/>
      <c r="M10" s="11"/>
    </row>
    <row r="11" spans="1:13" x14ac:dyDescent="0.2">
      <c r="A11" s="18" t="s">
        <v>16</v>
      </c>
      <c r="B11" s="13">
        <f>'ING-MES-FERROSUR'!N12</f>
        <v>0</v>
      </c>
      <c r="C11" s="14">
        <f>'ING-MES-FEPSA'!N12</f>
        <v>0</v>
      </c>
      <c r="D11" s="14">
        <f>'ING-MES-NCA'!N12</f>
        <v>2785700027.6800003</v>
      </c>
      <c r="E11" s="14">
        <f>'ING-MES-BELGRANO'!N12</f>
        <v>0</v>
      </c>
      <c r="F11" s="14">
        <f>'ING-MES-URQUIZA'!N12</f>
        <v>0</v>
      </c>
      <c r="G11" s="14">
        <f>'ING-MES-SAN MARTIN'!N12</f>
        <v>0</v>
      </c>
      <c r="H11" s="15">
        <f t="shared" si="0"/>
        <v>2785700027.6800003</v>
      </c>
      <c r="I11" s="9"/>
      <c r="J11" s="10"/>
      <c r="K11" s="11"/>
      <c r="L11" s="11"/>
      <c r="M11" s="11"/>
    </row>
    <row r="12" spans="1:13" x14ac:dyDescent="0.2">
      <c r="A12" s="18" t="s">
        <v>17</v>
      </c>
      <c r="B12" s="13">
        <f>'ING-MES-FERROSUR'!N13</f>
        <v>0</v>
      </c>
      <c r="C12" s="14">
        <f>'ING-MES-FEPSA'!N13</f>
        <v>0</v>
      </c>
      <c r="D12" s="14">
        <f>'ING-MES-NCA'!N13</f>
        <v>0</v>
      </c>
      <c r="E12" s="14">
        <f>'ING-MES-BELGRANO'!N13</f>
        <v>0</v>
      </c>
      <c r="F12" s="14">
        <f>'ING-MES-URQUIZA'!N13</f>
        <v>0</v>
      </c>
      <c r="G12" s="14">
        <f>'ING-MES-SAN MARTIN'!N13</f>
        <v>0</v>
      </c>
      <c r="H12" s="15">
        <f t="shared" si="0"/>
        <v>0</v>
      </c>
      <c r="I12" s="9"/>
      <c r="J12" s="10"/>
      <c r="K12" s="11"/>
      <c r="L12" s="11"/>
      <c r="M12" s="11"/>
    </row>
    <row r="13" spans="1:13" x14ac:dyDescent="0.2">
      <c r="A13" s="18" t="s">
        <v>18</v>
      </c>
      <c r="B13" s="13">
        <f>'ING-MES-FERROSUR'!N14</f>
        <v>0</v>
      </c>
      <c r="C13" s="14">
        <f>'ING-MES-FEPSA'!N14</f>
        <v>0</v>
      </c>
      <c r="D13" s="14">
        <f>'ING-MES-NCA'!N14</f>
        <v>252643168.31999999</v>
      </c>
      <c r="E13" s="14">
        <f>'ING-MES-BELGRANO'!N14</f>
        <v>0</v>
      </c>
      <c r="F13" s="14">
        <f>'ING-MES-URQUIZA'!N14</f>
        <v>0</v>
      </c>
      <c r="G13" s="14">
        <f>'ING-MES-SAN MARTIN'!N14</f>
        <v>0</v>
      </c>
      <c r="H13" s="15">
        <f t="shared" si="0"/>
        <v>252643168.31999999</v>
      </c>
      <c r="I13" s="9"/>
      <c r="J13" s="10"/>
      <c r="K13" s="11"/>
      <c r="L13" s="11"/>
      <c r="M13" s="11"/>
    </row>
    <row r="14" spans="1:13" x14ac:dyDescent="0.2">
      <c r="A14" s="18" t="s">
        <v>19</v>
      </c>
      <c r="B14" s="13">
        <f>'ING-MES-FERROSUR'!N15</f>
        <v>0</v>
      </c>
      <c r="C14" s="14">
        <f>'ING-MES-FEPSA'!N15</f>
        <v>0</v>
      </c>
      <c r="D14" s="14">
        <f>'ING-MES-NCA'!N15</f>
        <v>0</v>
      </c>
      <c r="E14" s="14">
        <f>'ING-MES-BELGRANO'!N15</f>
        <v>0</v>
      </c>
      <c r="F14" s="14">
        <f>'ING-MES-URQUIZA'!N15</f>
        <v>0</v>
      </c>
      <c r="G14" s="14">
        <f>'ING-MES-SAN MARTIN'!N15</f>
        <v>0</v>
      </c>
      <c r="H14" s="15">
        <f t="shared" si="0"/>
        <v>0</v>
      </c>
      <c r="I14" s="9"/>
      <c r="J14" s="10"/>
      <c r="K14" s="11"/>
      <c r="L14" s="11"/>
      <c r="M14" s="11"/>
    </row>
    <row r="15" spans="1:13" ht="12" thickBot="1" x14ac:dyDescent="0.25">
      <c r="A15" s="18" t="s">
        <v>20</v>
      </c>
      <c r="B15" s="13">
        <f>'ING-MES-FERROSUR'!N16</f>
        <v>0</v>
      </c>
      <c r="C15" s="14">
        <f>'ING-MES-FEPSA'!N16</f>
        <v>0</v>
      </c>
      <c r="D15" s="14">
        <f>'ING-MES-NCA'!N16</f>
        <v>709539726</v>
      </c>
      <c r="E15" s="14">
        <f>'ING-MES-BELGRANO'!N16</f>
        <v>0</v>
      </c>
      <c r="F15" s="14">
        <f>'ING-MES-URQUIZA'!N16</f>
        <v>0</v>
      </c>
      <c r="G15" s="14">
        <f>'ING-MES-SAN MARTIN'!N16</f>
        <v>0</v>
      </c>
      <c r="H15" s="15">
        <f t="shared" si="0"/>
        <v>709539726</v>
      </c>
      <c r="I15" s="9"/>
      <c r="J15" s="10"/>
      <c r="K15" s="11"/>
      <c r="L15" s="11"/>
      <c r="M15" s="11"/>
    </row>
    <row r="16" spans="1:13" ht="12" thickBot="1" x14ac:dyDescent="0.25">
      <c r="A16" s="6" t="s">
        <v>21</v>
      </c>
      <c r="B16" s="7">
        <f>'ING-MES-FERROSUR'!N17</f>
        <v>0</v>
      </c>
      <c r="C16" s="8">
        <f>'ING-MES-FEPSA'!N17</f>
        <v>0</v>
      </c>
      <c r="D16" s="8">
        <f>'ING-MES-NCA'!N17</f>
        <v>0</v>
      </c>
      <c r="E16" s="8">
        <f>'ING-MES-BELGRANO'!N17</f>
        <v>0</v>
      </c>
      <c r="F16" s="8">
        <f>'ING-MES-URQUIZA'!N17</f>
        <v>0</v>
      </c>
      <c r="G16" s="8">
        <f>'ING-MES-SAN MARTIN'!N17</f>
        <v>9836526681.8235989</v>
      </c>
      <c r="H16" s="8">
        <f t="shared" si="0"/>
        <v>9836526681.8235989</v>
      </c>
      <c r="I16" s="9"/>
      <c r="J16" s="10"/>
      <c r="K16" s="11"/>
      <c r="L16" s="11"/>
      <c r="M16" s="11"/>
    </row>
    <row r="17" spans="1:13" x14ac:dyDescent="0.2">
      <c r="A17" s="18" t="s">
        <v>22</v>
      </c>
      <c r="B17" s="13">
        <f>'ING-MES-FERROSUR'!N18</f>
        <v>0</v>
      </c>
      <c r="C17" s="14">
        <f>'ING-MES-FEPSA'!N18</f>
        <v>0</v>
      </c>
      <c r="D17" s="14">
        <f>'ING-MES-NCA'!N18</f>
        <v>0</v>
      </c>
      <c r="E17" s="14">
        <f>'ING-MES-BELGRANO'!N18</f>
        <v>0</v>
      </c>
      <c r="F17" s="14">
        <f>'ING-MES-URQUIZA'!N18</f>
        <v>0</v>
      </c>
      <c r="G17" s="14">
        <f>'ING-MES-SAN MARTIN'!N18</f>
        <v>9836526681.8235989</v>
      </c>
      <c r="H17" s="15">
        <f t="shared" si="0"/>
        <v>9836526681.8235989</v>
      </c>
      <c r="I17" s="9"/>
      <c r="J17" s="10"/>
      <c r="K17" s="11"/>
      <c r="L17" s="11"/>
      <c r="M17" s="11"/>
    </row>
    <row r="18" spans="1:13" x14ac:dyDescent="0.2">
      <c r="A18" s="18" t="s">
        <v>23</v>
      </c>
      <c r="B18" s="13">
        <f>'ING-MES-FERROSUR'!N19</f>
        <v>0</v>
      </c>
      <c r="C18" s="14">
        <f>'ING-MES-FEPSA'!N19</f>
        <v>0</v>
      </c>
      <c r="D18" s="14">
        <f>'ING-MES-NCA'!N19</f>
        <v>0</v>
      </c>
      <c r="E18" s="14">
        <f>'ING-MES-BELGRANO'!N19</f>
        <v>0</v>
      </c>
      <c r="F18" s="14">
        <f>'ING-MES-URQUIZA'!N19</f>
        <v>0</v>
      </c>
      <c r="G18" s="14">
        <f>'ING-MES-SAN MARTIN'!N19</f>
        <v>0</v>
      </c>
      <c r="H18" s="15">
        <f t="shared" si="0"/>
        <v>0</v>
      </c>
      <c r="I18" s="9"/>
      <c r="J18" s="10"/>
      <c r="K18" s="11"/>
      <c r="L18" s="11"/>
      <c r="M18" s="11"/>
    </row>
    <row r="19" spans="1:13" x14ac:dyDescent="0.2">
      <c r="A19" s="18" t="s">
        <v>24</v>
      </c>
      <c r="B19" s="13">
        <f>'ING-MES-FERROSUR'!N20</f>
        <v>0</v>
      </c>
      <c r="C19" s="14">
        <f>'ING-MES-FEPSA'!N20</f>
        <v>0</v>
      </c>
      <c r="D19" s="14">
        <f>'ING-MES-NCA'!N20</f>
        <v>0</v>
      </c>
      <c r="E19" s="14">
        <f>'ING-MES-BELGRANO'!N20</f>
        <v>0</v>
      </c>
      <c r="F19" s="14">
        <f>'ING-MES-URQUIZA'!N20</f>
        <v>0</v>
      </c>
      <c r="G19" s="14">
        <f>'ING-MES-SAN MARTIN'!N20</f>
        <v>0</v>
      </c>
      <c r="H19" s="15">
        <f t="shared" si="0"/>
        <v>0</v>
      </c>
      <c r="I19" s="9"/>
      <c r="J19" s="10"/>
      <c r="K19" s="11"/>
      <c r="L19" s="11"/>
      <c r="M19" s="11"/>
    </row>
    <row r="20" spans="1:13" ht="12" thickBot="1" x14ac:dyDescent="0.25">
      <c r="A20" s="18" t="s">
        <v>25</v>
      </c>
      <c r="B20" s="13">
        <f>'ING-MES-FERROSUR'!N21</f>
        <v>0</v>
      </c>
      <c r="C20" s="14">
        <f>'ING-MES-FEPSA'!N21</f>
        <v>0</v>
      </c>
      <c r="D20" s="14">
        <f>'ING-MES-NCA'!N21</f>
        <v>0</v>
      </c>
      <c r="E20" s="14">
        <f>'ING-MES-BELGRANO'!N21</f>
        <v>0</v>
      </c>
      <c r="F20" s="14">
        <f>'ING-MES-URQUIZA'!N21</f>
        <v>0</v>
      </c>
      <c r="G20" s="14">
        <f>'ING-MES-SAN MARTIN'!N21</f>
        <v>0</v>
      </c>
      <c r="H20" s="15">
        <f t="shared" si="0"/>
        <v>0</v>
      </c>
      <c r="I20" s="9"/>
      <c r="J20" s="10"/>
      <c r="K20" s="11"/>
      <c r="L20" s="11"/>
      <c r="M20" s="11"/>
    </row>
    <row r="21" spans="1:13" ht="12" thickBot="1" x14ac:dyDescent="0.25">
      <c r="A21" s="6" t="s">
        <v>26</v>
      </c>
      <c r="B21" s="7">
        <f>'ING-MES-FERROSUR'!N22</f>
        <v>6772301.7000000002</v>
      </c>
      <c r="C21" s="8">
        <f>'ING-MES-FEPSA'!N22</f>
        <v>0</v>
      </c>
      <c r="D21" s="8">
        <f>'ING-MES-NCA'!N22</f>
        <v>29024182</v>
      </c>
      <c r="E21" s="8">
        <f>'ING-MES-BELGRANO'!N22</f>
        <v>211731260.69</v>
      </c>
      <c r="F21" s="8">
        <f>'ING-MES-URQUIZA'!N22</f>
        <v>0</v>
      </c>
      <c r="G21" s="8">
        <f>'ING-MES-SAN MARTIN'!N22</f>
        <v>32987415.299999997</v>
      </c>
      <c r="H21" s="8">
        <f t="shared" si="0"/>
        <v>280515159.69</v>
      </c>
      <c r="I21" s="9"/>
      <c r="J21" s="10"/>
      <c r="K21" s="11"/>
      <c r="L21" s="11"/>
      <c r="M21" s="11"/>
    </row>
    <row r="22" spans="1:13" x14ac:dyDescent="0.2">
      <c r="A22" s="18" t="s">
        <v>27</v>
      </c>
      <c r="B22" s="13">
        <f>'ING-MES-FERROSUR'!N23</f>
        <v>0</v>
      </c>
      <c r="C22" s="14">
        <f>'ING-MES-FEPSA'!N23</f>
        <v>0</v>
      </c>
      <c r="D22" s="14">
        <f>'ING-MES-NCA'!N23</f>
        <v>0</v>
      </c>
      <c r="E22" s="14">
        <f>'ING-MES-BELGRANO'!N23</f>
        <v>0</v>
      </c>
      <c r="F22" s="14">
        <f>'ING-MES-URQUIZA'!N23</f>
        <v>0</v>
      </c>
      <c r="G22" s="14">
        <f>'ING-MES-SAN MARTIN'!N23</f>
        <v>0</v>
      </c>
      <c r="H22" s="15">
        <f t="shared" si="0"/>
        <v>0</v>
      </c>
      <c r="I22" s="9"/>
      <c r="J22" s="10"/>
      <c r="K22" s="11"/>
      <c r="L22" s="11"/>
      <c r="M22" s="11"/>
    </row>
    <row r="23" spans="1:13" ht="12" thickBot="1" x14ac:dyDescent="0.25">
      <c r="A23" s="18" t="s">
        <v>28</v>
      </c>
      <c r="B23" s="19">
        <f>'ING-MES-FERROSUR'!N24</f>
        <v>6772301.7000000002</v>
      </c>
      <c r="C23" s="14">
        <f>'ING-MES-FEPSA'!N24</f>
        <v>0</v>
      </c>
      <c r="D23" s="20">
        <f>'ING-MES-NCA'!N24</f>
        <v>29024182</v>
      </c>
      <c r="E23" s="14">
        <f>'ING-MES-BELGRANO'!N24</f>
        <v>211731260.69</v>
      </c>
      <c r="F23" s="14">
        <f>'ING-MES-URQUIZA'!N24</f>
        <v>0</v>
      </c>
      <c r="G23" s="20">
        <f>'ING-MES-SAN MARTIN'!N24</f>
        <v>32987415.299999997</v>
      </c>
      <c r="H23" s="15">
        <f t="shared" si="0"/>
        <v>280515159.69</v>
      </c>
      <c r="I23" s="9"/>
      <c r="J23" s="10"/>
      <c r="K23" s="11"/>
      <c r="L23" s="11"/>
      <c r="M23" s="11"/>
    </row>
    <row r="24" spans="1:13" ht="12" thickBot="1" x14ac:dyDescent="0.25">
      <c r="A24" s="6" t="s">
        <v>29</v>
      </c>
      <c r="B24" s="7">
        <f>'ING-MES-FERROSUR'!N25</f>
        <v>1588259286.9100001</v>
      </c>
      <c r="C24" s="8">
        <f>'ING-MES-FEPSA'!N25</f>
        <v>44860129181.940002</v>
      </c>
      <c r="D24" s="8">
        <f>'ING-MES-NCA'!N25</f>
        <v>29242328158.380001</v>
      </c>
      <c r="E24" s="8">
        <f>'ING-MES-BELGRANO'!N25</f>
        <v>32412460201.689995</v>
      </c>
      <c r="F24" s="8">
        <f>'ING-MES-URQUIZA'!N25</f>
        <v>379912089.20999992</v>
      </c>
      <c r="G24" s="8">
        <f>'ING-MES-SAN MARTIN'!N25</f>
        <v>17100230422.931498</v>
      </c>
      <c r="H24" s="8">
        <f t="shared" si="0"/>
        <v>125583319341.06152</v>
      </c>
      <c r="I24" s="9"/>
      <c r="J24" s="10"/>
      <c r="K24" s="11"/>
      <c r="L24" s="11"/>
      <c r="M24" s="11"/>
    </row>
    <row r="25" spans="1:13" x14ac:dyDescent="0.2">
      <c r="A25" s="18" t="s">
        <v>30</v>
      </c>
      <c r="B25" s="13">
        <f>'ING-MES-FERROSUR'!N26</f>
        <v>0</v>
      </c>
      <c r="C25" s="14">
        <f>'ING-MES-FEPSA'!N26</f>
        <v>0</v>
      </c>
      <c r="D25" s="14">
        <f>'ING-MES-NCA'!N26</f>
        <v>0</v>
      </c>
      <c r="E25" s="14">
        <f>'ING-MES-BELGRANO'!N26</f>
        <v>0</v>
      </c>
      <c r="F25" s="14">
        <f>'ING-MES-URQUIZA'!N26</f>
        <v>0</v>
      </c>
      <c r="G25" s="14">
        <f>'ING-MES-SAN MARTIN'!N26</f>
        <v>5291292.9000000004</v>
      </c>
      <c r="H25" s="15">
        <f t="shared" si="0"/>
        <v>5291292.9000000004</v>
      </c>
      <c r="I25" s="9"/>
      <c r="J25" s="10"/>
      <c r="K25" s="11"/>
      <c r="L25" s="11"/>
      <c r="M25" s="11"/>
    </row>
    <row r="26" spans="1:13" x14ac:dyDescent="0.2">
      <c r="A26" s="18" t="s">
        <v>31</v>
      </c>
      <c r="B26" s="13">
        <f>'ING-MES-FERROSUR'!N27</f>
        <v>0</v>
      </c>
      <c r="C26" s="14">
        <f>'ING-MES-FEPSA'!N27</f>
        <v>0</v>
      </c>
      <c r="D26" s="14">
        <f>'ING-MES-NCA'!N27</f>
        <v>0</v>
      </c>
      <c r="E26" s="14">
        <f>'ING-MES-BELGRANO'!N27</f>
        <v>0</v>
      </c>
      <c r="F26" s="14">
        <f>'ING-MES-URQUIZA'!N27</f>
        <v>0</v>
      </c>
      <c r="G26" s="14">
        <f>'ING-MES-SAN MARTIN'!N27</f>
        <v>0</v>
      </c>
      <c r="H26" s="15">
        <f t="shared" si="0"/>
        <v>0</v>
      </c>
      <c r="I26" s="9"/>
      <c r="J26" s="10"/>
      <c r="K26" s="11"/>
      <c r="L26" s="11"/>
      <c r="M26" s="11"/>
    </row>
    <row r="27" spans="1:13" x14ac:dyDescent="0.2">
      <c r="A27" s="18" t="s">
        <v>32</v>
      </c>
      <c r="B27" s="13">
        <f>'ING-MES-FERROSUR'!N28</f>
        <v>0</v>
      </c>
      <c r="C27" s="14">
        <f>'ING-MES-FEPSA'!N28</f>
        <v>431475444.54000002</v>
      </c>
      <c r="D27" s="14">
        <f>'ING-MES-NCA'!N28</f>
        <v>0</v>
      </c>
      <c r="E27" s="14">
        <f>'ING-MES-BELGRANO'!N28</f>
        <v>0</v>
      </c>
      <c r="F27" s="14">
        <f>'ING-MES-URQUIZA'!N28</f>
        <v>0</v>
      </c>
      <c r="G27" s="14">
        <f>'ING-MES-SAN MARTIN'!N28</f>
        <v>0</v>
      </c>
      <c r="H27" s="15">
        <f t="shared" si="0"/>
        <v>431475444.54000002</v>
      </c>
      <c r="I27" s="9"/>
      <c r="J27" s="10"/>
      <c r="K27" s="11"/>
      <c r="L27" s="11"/>
      <c r="M27" s="11"/>
    </row>
    <row r="28" spans="1:13" x14ac:dyDescent="0.2">
      <c r="A28" s="18" t="s">
        <v>33</v>
      </c>
      <c r="B28" s="13">
        <f>'ING-MES-FERROSUR'!N29</f>
        <v>364107392.26999998</v>
      </c>
      <c r="C28" s="14">
        <f>'ING-MES-FEPSA'!N29</f>
        <v>31507031877.709995</v>
      </c>
      <c r="D28" s="14">
        <f>'ING-MES-NCA'!N29</f>
        <v>12576152829.25</v>
      </c>
      <c r="E28" s="14">
        <f>'ING-MES-BELGRANO'!N29</f>
        <v>12990274198.470003</v>
      </c>
      <c r="F28" s="14">
        <f>'ING-MES-URQUIZA'!N29</f>
        <v>213138468.52999997</v>
      </c>
      <c r="G28" s="14">
        <f>'ING-MES-SAN MARTIN'!N29</f>
        <v>10826883962.925501</v>
      </c>
      <c r="H28" s="15">
        <f t="shared" si="0"/>
        <v>68477588729.155495</v>
      </c>
      <c r="I28" s="9"/>
      <c r="J28" s="10"/>
      <c r="K28" s="11"/>
      <c r="L28" s="11"/>
      <c r="M28" s="11"/>
    </row>
    <row r="29" spans="1:13" x14ac:dyDescent="0.2">
      <c r="A29" s="18" t="s">
        <v>34</v>
      </c>
      <c r="B29" s="13">
        <f>'ING-MES-FERROSUR'!N30</f>
        <v>0</v>
      </c>
      <c r="C29" s="14">
        <f>'ING-MES-FEPSA'!N30</f>
        <v>0</v>
      </c>
      <c r="D29" s="14">
        <f>'ING-MES-NCA'!N30</f>
        <v>3118405196</v>
      </c>
      <c r="E29" s="14">
        <f>'ING-MES-BELGRANO'!N30</f>
        <v>0</v>
      </c>
      <c r="F29" s="14">
        <f>'ING-MES-URQUIZA'!N30</f>
        <v>0</v>
      </c>
      <c r="G29" s="14">
        <f>'ING-MES-SAN MARTIN'!N30</f>
        <v>0</v>
      </c>
      <c r="H29" s="15">
        <f t="shared" si="0"/>
        <v>3118405196</v>
      </c>
      <c r="I29" s="9"/>
      <c r="J29" s="10"/>
      <c r="K29" s="11"/>
      <c r="L29" s="11"/>
      <c r="M29" s="11"/>
    </row>
    <row r="30" spans="1:13" x14ac:dyDescent="0.2">
      <c r="A30" s="18" t="s">
        <v>35</v>
      </c>
      <c r="B30" s="13">
        <f>'ING-MES-FERROSUR'!N31</f>
        <v>20632272.780000001</v>
      </c>
      <c r="C30" s="14">
        <f>'ING-MES-FEPSA'!N31</f>
        <v>1539058610.1100001</v>
      </c>
      <c r="D30" s="14">
        <f>'ING-MES-NCA'!N31</f>
        <v>203495706.56999999</v>
      </c>
      <c r="E30" s="14">
        <f>'ING-MES-BELGRANO'!N31</f>
        <v>28613727.25</v>
      </c>
      <c r="F30" s="14">
        <f>'ING-MES-URQUIZA'!N31</f>
        <v>82096046.709999993</v>
      </c>
      <c r="G30" s="14">
        <f>'ING-MES-SAN MARTIN'!N31</f>
        <v>83431710.599999994</v>
      </c>
      <c r="H30" s="15">
        <f t="shared" si="0"/>
        <v>1957328074.02</v>
      </c>
      <c r="I30" s="9"/>
      <c r="J30" s="10"/>
      <c r="K30" s="11"/>
      <c r="L30" s="11"/>
      <c r="M30" s="11"/>
    </row>
    <row r="31" spans="1:13" x14ac:dyDescent="0.2">
      <c r="A31" s="18" t="s">
        <v>36</v>
      </c>
      <c r="B31" s="13">
        <f>'ING-MES-FERROSUR'!N32</f>
        <v>0</v>
      </c>
      <c r="C31" s="14">
        <f>'ING-MES-FEPSA'!N32</f>
        <v>0</v>
      </c>
      <c r="D31" s="14">
        <f>'ING-MES-NCA'!N32</f>
        <v>22013362.800000001</v>
      </c>
      <c r="E31" s="14">
        <f>'ING-MES-BELGRANO'!N32</f>
        <v>104719177.25</v>
      </c>
      <c r="F31" s="14">
        <f>'ING-MES-URQUIZA'!N32</f>
        <v>0</v>
      </c>
      <c r="G31" s="14">
        <f>'ING-MES-SAN MARTIN'!N32</f>
        <v>0</v>
      </c>
      <c r="H31" s="15">
        <f t="shared" si="0"/>
        <v>126732540.05</v>
      </c>
      <c r="I31" s="9"/>
      <c r="J31" s="10"/>
      <c r="K31" s="11"/>
      <c r="L31" s="11"/>
      <c r="M31" s="11"/>
    </row>
    <row r="32" spans="1:13" x14ac:dyDescent="0.2">
      <c r="A32" s="18" t="s">
        <v>37</v>
      </c>
      <c r="B32" s="13">
        <f>'ING-MES-FERROSUR'!N33</f>
        <v>0</v>
      </c>
      <c r="C32" s="14">
        <f>'ING-MES-FEPSA'!N33</f>
        <v>14940</v>
      </c>
      <c r="D32" s="14">
        <f>'ING-MES-NCA'!N33</f>
        <v>142052501.37</v>
      </c>
      <c r="E32" s="14">
        <f>'ING-MES-BELGRANO'!N33</f>
        <v>23725665.02</v>
      </c>
      <c r="F32" s="14">
        <f>'ING-MES-URQUIZA'!N33</f>
        <v>0</v>
      </c>
      <c r="G32" s="14">
        <f>'ING-MES-SAN MARTIN'!N33</f>
        <v>0</v>
      </c>
      <c r="H32" s="15">
        <f t="shared" si="0"/>
        <v>165793106.39000002</v>
      </c>
      <c r="I32" s="9"/>
      <c r="J32" s="10"/>
      <c r="K32" s="11"/>
      <c r="L32" s="11"/>
      <c r="M32" s="11"/>
    </row>
    <row r="33" spans="1:13" x14ac:dyDescent="0.2">
      <c r="A33" s="18" t="s">
        <v>38</v>
      </c>
      <c r="B33" s="13">
        <f>'ING-MES-FERROSUR'!N34</f>
        <v>50945938.910000004</v>
      </c>
      <c r="C33" s="14">
        <f>'ING-MES-FEPSA'!N34</f>
        <v>11382548309.580002</v>
      </c>
      <c r="D33" s="14">
        <f>'ING-MES-NCA'!N34</f>
        <v>11674115676.390001</v>
      </c>
      <c r="E33" s="14">
        <f>'ING-MES-BELGRANO'!N34</f>
        <v>19265127433.699997</v>
      </c>
      <c r="F33" s="14">
        <f>'ING-MES-URQUIZA'!N34</f>
        <v>84677573.969999999</v>
      </c>
      <c r="G33" s="14">
        <f>'ING-MES-SAN MARTIN'!N34</f>
        <v>6184623456.5059996</v>
      </c>
      <c r="H33" s="15">
        <f t="shared" si="0"/>
        <v>48642038389.056</v>
      </c>
      <c r="I33" s="9"/>
      <c r="J33" s="10"/>
      <c r="K33" s="11"/>
      <c r="L33" s="11"/>
      <c r="M33" s="11"/>
    </row>
    <row r="34" spans="1:13" x14ac:dyDescent="0.2">
      <c r="A34" s="18" t="s">
        <v>39</v>
      </c>
      <c r="B34" s="13">
        <f>'ING-MES-FERROSUR'!N35</f>
        <v>1152573682.95</v>
      </c>
      <c r="C34" s="14">
        <f>'ING-MES-FEPSA'!N35</f>
        <v>0</v>
      </c>
      <c r="D34" s="14">
        <f>'ING-MES-NCA'!N35</f>
        <v>53013522</v>
      </c>
      <c r="E34" s="14">
        <f>'ING-MES-BELGRANO'!N35</f>
        <v>0</v>
      </c>
      <c r="F34" s="14">
        <f>'ING-MES-URQUIZA'!N35</f>
        <v>0</v>
      </c>
      <c r="G34" s="14">
        <f>'ING-MES-SAN MARTIN'!N35</f>
        <v>0</v>
      </c>
      <c r="H34" s="15">
        <f t="shared" si="0"/>
        <v>1205587204.95</v>
      </c>
      <c r="I34" s="9"/>
      <c r="J34" s="10"/>
      <c r="K34" s="11"/>
      <c r="L34" s="11"/>
      <c r="M34" s="11"/>
    </row>
    <row r="35" spans="1:13" ht="12" thickBot="1" x14ac:dyDescent="0.25">
      <c r="A35" s="18" t="s">
        <v>40</v>
      </c>
      <c r="B35" s="13">
        <f>'ING-MES-FERROSUR'!N36</f>
        <v>0</v>
      </c>
      <c r="C35" s="14">
        <f>'ING-MES-FEPSA'!N36</f>
        <v>0</v>
      </c>
      <c r="D35" s="14">
        <f>'ING-MES-NCA'!N36</f>
        <v>1453079364</v>
      </c>
      <c r="E35" s="14">
        <f>'ING-MES-BELGRANO'!N36</f>
        <v>0</v>
      </c>
      <c r="F35" s="14">
        <f>'ING-MES-URQUIZA'!N36</f>
        <v>0</v>
      </c>
      <c r="G35" s="14">
        <f>'ING-MES-SAN MARTIN'!N36</f>
        <v>0</v>
      </c>
      <c r="H35" s="15">
        <f t="shared" si="0"/>
        <v>1453079364</v>
      </c>
      <c r="I35" s="9"/>
      <c r="J35" s="10"/>
      <c r="K35" s="11"/>
      <c r="L35" s="11"/>
      <c r="M35" s="11"/>
    </row>
    <row r="36" spans="1:13" ht="12" thickBot="1" x14ac:dyDescent="0.25">
      <c r="A36" s="6" t="s">
        <v>41</v>
      </c>
      <c r="B36" s="7">
        <f>'ING-MES-FERROSUR'!N37</f>
        <v>0</v>
      </c>
      <c r="C36" s="8">
        <f>'ING-MES-FEPSA'!N37</f>
        <v>0</v>
      </c>
      <c r="D36" s="8">
        <f>'ING-MES-NCA'!N37</f>
        <v>0</v>
      </c>
      <c r="E36" s="8">
        <f>'ING-MES-BELGRANO'!N37</f>
        <v>567078968.38000011</v>
      </c>
      <c r="F36" s="8">
        <f>'ING-MES-URQUIZA'!N37</f>
        <v>2286104919.5899997</v>
      </c>
      <c r="G36" s="8">
        <f>'ING-MES-SAN MARTIN'!N37</f>
        <v>0</v>
      </c>
      <c r="H36" s="8">
        <f t="shared" si="0"/>
        <v>2853183887.9699998</v>
      </c>
      <c r="I36" s="9"/>
      <c r="J36" s="10"/>
      <c r="K36" s="11"/>
      <c r="L36" s="11"/>
      <c r="M36" s="11"/>
    </row>
    <row r="37" spans="1:13" ht="12" thickBot="1" x14ac:dyDescent="0.25">
      <c r="A37" s="21" t="s">
        <v>41</v>
      </c>
      <c r="B37" s="22">
        <f>'ING-MES-FERROSUR'!N38</f>
        <v>0</v>
      </c>
      <c r="C37" s="23">
        <f>'ING-MES-FEPSA'!N38</f>
        <v>0</v>
      </c>
      <c r="D37" s="23">
        <f>'ING-MES-NCA'!N38</f>
        <v>0</v>
      </c>
      <c r="E37" s="23">
        <f>'ING-MES-BELGRANO'!N38</f>
        <v>496740204.22000003</v>
      </c>
      <c r="F37" s="23">
        <f>'ING-MES-URQUIZA'!N38</f>
        <v>2286104919.5899997</v>
      </c>
      <c r="G37" s="23">
        <f>'ING-MES-SAN MARTIN'!N38</f>
        <v>0</v>
      </c>
      <c r="H37" s="15">
        <f t="shared" si="0"/>
        <v>2782845123.8099995</v>
      </c>
      <c r="I37" s="9"/>
      <c r="J37" s="10"/>
      <c r="K37" s="11"/>
      <c r="L37" s="11"/>
      <c r="M37" s="11"/>
    </row>
    <row r="38" spans="1:13" ht="12" thickBot="1" x14ac:dyDescent="0.25">
      <c r="A38" s="6" t="s">
        <v>42</v>
      </c>
      <c r="B38" s="7">
        <f>'ING-MES-FERROSUR'!N39</f>
        <v>0</v>
      </c>
      <c r="C38" s="8">
        <f>'ING-MES-FEPSA'!N39</f>
        <v>722315108.0999999</v>
      </c>
      <c r="D38" s="8">
        <f>'ING-MES-NCA'!N39</f>
        <v>1738208922.3599999</v>
      </c>
      <c r="E38" s="8">
        <f>'ING-MES-BELGRANO'!N39</f>
        <v>17929841.159999996</v>
      </c>
      <c r="F38" s="8">
        <f>'ING-MES-URQUIZA'!N39</f>
        <v>79398874.799999997</v>
      </c>
      <c r="G38" s="8">
        <f>'ING-MES-SAN MARTIN'!N39</f>
        <v>8223678489.7725</v>
      </c>
      <c r="H38" s="8">
        <f t="shared" si="0"/>
        <v>10781531236.192501</v>
      </c>
      <c r="I38" s="9"/>
      <c r="J38" s="10"/>
      <c r="K38" s="11"/>
      <c r="L38" s="11"/>
      <c r="M38" s="11"/>
    </row>
    <row r="39" spans="1:13" x14ac:dyDescent="0.2">
      <c r="A39" s="18" t="s">
        <v>43</v>
      </c>
      <c r="B39" s="13">
        <f>'ING-MES-FERROSUR'!N40</f>
        <v>0</v>
      </c>
      <c r="C39" s="14">
        <f>'ING-MES-FEPSA'!N40</f>
        <v>722315108.0999999</v>
      </c>
      <c r="D39" s="14">
        <f>'ING-MES-NCA'!N40</f>
        <v>0</v>
      </c>
      <c r="E39" s="14">
        <f>'ING-MES-BELGRANO'!N40</f>
        <v>0</v>
      </c>
      <c r="F39" s="14">
        <f>'ING-MES-URQUIZA'!N40</f>
        <v>0</v>
      </c>
      <c r="G39" s="14">
        <f>'ING-MES-SAN MARTIN'!N40</f>
        <v>0</v>
      </c>
      <c r="H39" s="15">
        <f t="shared" si="0"/>
        <v>722315108.0999999</v>
      </c>
      <c r="I39" s="9"/>
      <c r="J39" s="10"/>
      <c r="K39" s="11"/>
      <c r="L39" s="11"/>
      <c r="M39" s="11"/>
    </row>
    <row r="40" spans="1:13" x14ac:dyDescent="0.2">
      <c r="A40" s="18" t="s">
        <v>44</v>
      </c>
      <c r="B40" s="13">
        <f>'ING-MES-FERROSUR'!N41</f>
        <v>0</v>
      </c>
      <c r="C40" s="14">
        <f>'ING-MES-FEPSA'!N41</f>
        <v>0</v>
      </c>
      <c r="D40" s="14">
        <f>'ING-MES-NCA'!N41</f>
        <v>1201954903.3599999</v>
      </c>
      <c r="E40" s="14">
        <f>'ING-MES-BELGRANO'!N41</f>
        <v>0</v>
      </c>
      <c r="F40" s="14">
        <f>'ING-MES-URQUIZA'!N41</f>
        <v>0</v>
      </c>
      <c r="G40" s="14">
        <f>'ING-MES-SAN MARTIN'!N41</f>
        <v>0</v>
      </c>
      <c r="H40" s="15">
        <f t="shared" si="0"/>
        <v>1201954903.3599999</v>
      </c>
      <c r="I40" s="9"/>
      <c r="J40" s="10"/>
      <c r="K40" s="11"/>
      <c r="L40" s="11"/>
      <c r="M40" s="11"/>
    </row>
    <row r="41" spans="1:13" x14ac:dyDescent="0.2">
      <c r="A41" s="18" t="s">
        <v>45</v>
      </c>
      <c r="B41" s="13">
        <f>'ING-MES-FERROSUR'!N42</f>
        <v>0</v>
      </c>
      <c r="C41" s="14">
        <f>'ING-MES-FEPSA'!N42</f>
        <v>0</v>
      </c>
      <c r="D41" s="14">
        <f>'ING-MES-NCA'!N42</f>
        <v>536254019</v>
      </c>
      <c r="E41" s="14">
        <f>'ING-MES-BELGRANO'!N42</f>
        <v>0</v>
      </c>
      <c r="F41" s="14">
        <f>'ING-MES-URQUIZA'!N42</f>
        <v>0</v>
      </c>
      <c r="G41" s="14">
        <f>'ING-MES-SAN MARTIN'!N42</f>
        <v>0</v>
      </c>
      <c r="H41" s="15">
        <f t="shared" si="0"/>
        <v>536254019</v>
      </c>
      <c r="I41" s="9"/>
      <c r="J41" s="10"/>
      <c r="K41" s="11"/>
      <c r="L41" s="11"/>
      <c r="M41" s="11"/>
    </row>
    <row r="42" spans="1:13" x14ac:dyDescent="0.2">
      <c r="A42" s="18" t="s">
        <v>46</v>
      </c>
      <c r="B42" s="13">
        <f>'ING-MES-FERROSUR'!N43</f>
        <v>0</v>
      </c>
      <c r="C42" s="14">
        <f>'ING-MES-FEPSA'!N43</f>
        <v>0</v>
      </c>
      <c r="D42" s="14">
        <f>'ING-MES-NCA'!N43</f>
        <v>0</v>
      </c>
      <c r="E42" s="14">
        <f>'ING-MES-BELGRANO'!N43</f>
        <v>0</v>
      </c>
      <c r="F42" s="14">
        <f>'ING-MES-URQUIZA'!N43</f>
        <v>0</v>
      </c>
      <c r="G42" s="14">
        <f>'ING-MES-SAN MARTIN'!N43</f>
        <v>0</v>
      </c>
      <c r="H42" s="15">
        <f t="shared" si="0"/>
        <v>0</v>
      </c>
      <c r="I42" s="9"/>
      <c r="J42" s="10"/>
      <c r="K42" s="11"/>
      <c r="L42" s="11"/>
      <c r="M42" s="11"/>
    </row>
    <row r="43" spans="1:13" x14ac:dyDescent="0.2">
      <c r="A43" s="18" t="s">
        <v>47</v>
      </c>
      <c r="B43" s="13">
        <f>'ING-MES-FERROSUR'!N44</f>
        <v>0</v>
      </c>
      <c r="C43" s="14">
        <f>'ING-MES-FEPSA'!N44</f>
        <v>0</v>
      </c>
      <c r="D43" s="14">
        <f>'ING-MES-NCA'!N44</f>
        <v>0</v>
      </c>
      <c r="E43" s="14">
        <f>'ING-MES-BELGRANO'!N44</f>
        <v>0</v>
      </c>
      <c r="F43" s="14">
        <f>'ING-MES-URQUIZA'!N44</f>
        <v>0</v>
      </c>
      <c r="G43" s="14">
        <f>'ING-MES-SAN MARTIN'!N44</f>
        <v>105220156.6816</v>
      </c>
      <c r="H43" s="15">
        <f t="shared" si="0"/>
        <v>105220156.6816</v>
      </c>
      <c r="I43" s="9"/>
      <c r="J43" s="10"/>
      <c r="K43" s="11"/>
      <c r="L43" s="11"/>
      <c r="M43" s="11"/>
    </row>
    <row r="44" spans="1:13" x14ac:dyDescent="0.2">
      <c r="A44" s="18" t="s">
        <v>48</v>
      </c>
      <c r="B44" s="13">
        <f>'ING-MES-FERROSUR'!N45</f>
        <v>0</v>
      </c>
      <c r="C44" s="14">
        <f>'ING-MES-FEPSA'!N45</f>
        <v>0</v>
      </c>
      <c r="D44" s="14">
        <f>'ING-MES-NCA'!N45</f>
        <v>0</v>
      </c>
      <c r="E44" s="14">
        <f>'ING-MES-BELGRANO'!N45</f>
        <v>0</v>
      </c>
      <c r="F44" s="14">
        <f>'ING-MES-URQUIZA'!N45</f>
        <v>0</v>
      </c>
      <c r="G44" s="14">
        <f>'ING-MES-SAN MARTIN'!N45</f>
        <v>8118458333.0908995</v>
      </c>
      <c r="H44" s="15">
        <f t="shared" si="0"/>
        <v>8118458333.0908995</v>
      </c>
      <c r="I44" s="9"/>
      <c r="J44" s="10"/>
      <c r="K44" s="11"/>
      <c r="L44" s="11"/>
      <c r="M44" s="11"/>
    </row>
    <row r="45" spans="1:13" x14ac:dyDescent="0.2">
      <c r="A45" s="18" t="s">
        <v>49</v>
      </c>
      <c r="B45" s="13">
        <f>'ING-MES-FERROSUR'!N46</f>
        <v>0</v>
      </c>
      <c r="C45" s="14">
        <f>'ING-MES-FEPSA'!N46</f>
        <v>0</v>
      </c>
      <c r="D45" s="14">
        <f>'ING-MES-NCA'!N46</f>
        <v>0</v>
      </c>
      <c r="E45" s="14">
        <f>'ING-MES-BELGRANO'!N46</f>
        <v>0</v>
      </c>
      <c r="F45" s="14">
        <f>'ING-MES-URQUIZA'!N46</f>
        <v>0</v>
      </c>
      <c r="G45" s="14">
        <f>'ING-MES-SAN MARTIN'!N46</f>
        <v>0</v>
      </c>
      <c r="H45" s="15">
        <f t="shared" si="0"/>
        <v>0</v>
      </c>
      <c r="I45" s="9"/>
      <c r="J45" s="10"/>
      <c r="K45" s="11"/>
      <c r="L45" s="11"/>
      <c r="M45" s="11"/>
    </row>
    <row r="46" spans="1:13" x14ac:dyDescent="0.2">
      <c r="A46" s="18" t="s">
        <v>50</v>
      </c>
      <c r="B46" s="13">
        <f>'ING-MES-FERROSUR'!N47</f>
        <v>0</v>
      </c>
      <c r="C46" s="14">
        <f>'ING-MES-FEPSA'!N47</f>
        <v>0</v>
      </c>
      <c r="D46" s="14">
        <f>'ING-MES-NCA'!N47</f>
        <v>0</v>
      </c>
      <c r="E46" s="14">
        <f>'ING-MES-BELGRANO'!N47</f>
        <v>0</v>
      </c>
      <c r="F46" s="14">
        <f>'ING-MES-URQUIZA'!N47</f>
        <v>0</v>
      </c>
      <c r="G46" s="14">
        <f>'ING-MES-SAN MARTIN'!N47</f>
        <v>0</v>
      </c>
      <c r="H46" s="15">
        <f t="shared" si="0"/>
        <v>0</v>
      </c>
      <c r="I46" s="9"/>
      <c r="J46" s="10"/>
      <c r="K46" s="11"/>
      <c r="L46" s="11"/>
      <c r="M46" s="11"/>
    </row>
    <row r="47" spans="1:13" x14ac:dyDescent="0.2">
      <c r="A47" s="18" t="s">
        <v>51</v>
      </c>
      <c r="B47" s="13">
        <f>'ING-MES-FERROSUR'!N48</f>
        <v>0</v>
      </c>
      <c r="C47" s="14">
        <f>'ING-MES-FEPSA'!N48</f>
        <v>0</v>
      </c>
      <c r="D47" s="14">
        <f>'ING-MES-NCA'!N48</f>
        <v>0</v>
      </c>
      <c r="E47" s="14">
        <f>'ING-MES-BELGRANO'!N48</f>
        <v>0</v>
      </c>
      <c r="F47" s="14">
        <f>'ING-MES-URQUIZA'!N48</f>
        <v>79398874.799999997</v>
      </c>
      <c r="G47" s="14">
        <f>'ING-MES-SAN MARTIN'!N48</f>
        <v>0</v>
      </c>
      <c r="H47" s="15">
        <f t="shared" si="0"/>
        <v>79398874.799999997</v>
      </c>
      <c r="I47" s="9"/>
      <c r="J47" s="10"/>
      <c r="K47" s="11"/>
      <c r="L47" s="11"/>
      <c r="M47" s="11"/>
    </row>
    <row r="48" spans="1:13" ht="12" thickBot="1" x14ac:dyDescent="0.25">
      <c r="A48" s="18" t="s">
        <v>52</v>
      </c>
      <c r="B48" s="13">
        <f>'ING-MES-FERROSUR'!N49</f>
        <v>0</v>
      </c>
      <c r="C48" s="14">
        <f>'ING-MES-FEPSA'!N49</f>
        <v>0</v>
      </c>
      <c r="D48" s="14">
        <f>'ING-MES-NCA'!N49</f>
        <v>0</v>
      </c>
      <c r="E48" s="14">
        <f>'ING-MES-BELGRANO'!N49</f>
        <v>17929841.159999996</v>
      </c>
      <c r="F48" s="14">
        <f>'ING-MES-URQUIZA'!N49</f>
        <v>0</v>
      </c>
      <c r="G48" s="14">
        <f>'ING-MES-SAN MARTIN'!N49</f>
        <v>0</v>
      </c>
      <c r="H48" s="15">
        <f t="shared" si="0"/>
        <v>17929841.159999996</v>
      </c>
      <c r="I48" s="9"/>
      <c r="J48" s="10"/>
      <c r="K48" s="11"/>
      <c r="L48" s="11"/>
      <c r="M48" s="11"/>
    </row>
    <row r="49" spans="1:13" ht="12" thickBot="1" x14ac:dyDescent="0.25">
      <c r="A49" s="6" t="s">
        <v>53</v>
      </c>
      <c r="B49" s="7">
        <f>'ING-MES-FERROSUR'!N50</f>
        <v>0</v>
      </c>
      <c r="C49" s="8">
        <f>'ING-MES-FEPSA'!N50</f>
        <v>0</v>
      </c>
      <c r="D49" s="8">
        <f>'ING-MES-NCA'!N50</f>
        <v>132513087.06</v>
      </c>
      <c r="E49" s="8">
        <f>'ING-MES-BELGRANO'!N50</f>
        <v>4447350</v>
      </c>
      <c r="F49" s="8">
        <f>'ING-MES-URQUIZA'!N50</f>
        <v>1490478623.3383999</v>
      </c>
      <c r="G49" s="8">
        <f>'ING-MES-SAN MARTIN'!N50</f>
        <v>1914717130</v>
      </c>
      <c r="H49" s="8">
        <f t="shared" si="0"/>
        <v>3542156190.3983998</v>
      </c>
      <c r="I49" s="9"/>
      <c r="J49" s="10"/>
      <c r="K49" s="11"/>
      <c r="L49" s="11"/>
      <c r="M49" s="11"/>
    </row>
    <row r="50" spans="1:13" x14ac:dyDescent="0.2">
      <c r="A50" s="18" t="s">
        <v>54</v>
      </c>
      <c r="B50" s="13">
        <f>'ING-MES-FERROSUR'!N51</f>
        <v>0</v>
      </c>
      <c r="C50" s="14">
        <f>'ING-MES-FEPSA'!N51</f>
        <v>0</v>
      </c>
      <c r="D50" s="14">
        <f>'ING-MES-NCA'!N51</f>
        <v>118282959.06</v>
      </c>
      <c r="E50" s="14">
        <f>'ING-MES-BELGRANO'!N51</f>
        <v>4447350</v>
      </c>
      <c r="F50" s="14">
        <f>'ING-MES-URQUIZA'!N51</f>
        <v>1490478623.3383999</v>
      </c>
      <c r="G50" s="14">
        <f>'ING-MES-SAN MARTIN'!N51</f>
        <v>1914717130</v>
      </c>
      <c r="H50" s="15">
        <f t="shared" si="0"/>
        <v>3527926062.3983998</v>
      </c>
      <c r="I50" s="9"/>
      <c r="J50" s="10"/>
      <c r="K50" s="11"/>
      <c r="L50" s="11"/>
      <c r="M50" s="11"/>
    </row>
    <row r="51" spans="1:13" x14ac:dyDescent="0.2">
      <c r="A51" s="18" t="s">
        <v>55</v>
      </c>
      <c r="B51" s="13">
        <f>'ING-MES-FERROSUR'!N52</f>
        <v>0</v>
      </c>
      <c r="C51" s="14">
        <f>'ING-MES-FEPSA'!N52</f>
        <v>0</v>
      </c>
      <c r="D51" s="14">
        <f>'ING-MES-NCA'!N52</f>
        <v>0</v>
      </c>
      <c r="E51" s="14">
        <f>'ING-MES-BELGRANO'!N52</f>
        <v>0</v>
      </c>
      <c r="F51" s="14">
        <f>'ING-MES-URQUIZA'!N52</f>
        <v>0</v>
      </c>
      <c r="G51" s="14">
        <f>'ING-MES-SAN MARTIN'!N52</f>
        <v>0</v>
      </c>
      <c r="H51" s="15">
        <f t="shared" si="0"/>
        <v>0</v>
      </c>
      <c r="I51" s="9"/>
      <c r="J51" s="10"/>
      <c r="K51" s="11"/>
      <c r="L51" s="11"/>
      <c r="M51" s="11"/>
    </row>
    <row r="52" spans="1:13" x14ac:dyDescent="0.2">
      <c r="A52" s="18" t="s">
        <v>56</v>
      </c>
      <c r="B52" s="13">
        <f>'ING-MES-FERROSUR'!N53</f>
        <v>0</v>
      </c>
      <c r="C52" s="14">
        <f>'ING-MES-FEPSA'!N53</f>
        <v>0</v>
      </c>
      <c r="D52" s="14">
        <f>'ING-MES-NCA'!N53</f>
        <v>14230128</v>
      </c>
      <c r="E52" s="14">
        <f>'ING-MES-BELGRANO'!N53</f>
        <v>0</v>
      </c>
      <c r="F52" s="14">
        <f>'ING-MES-URQUIZA'!N53</f>
        <v>0</v>
      </c>
      <c r="G52" s="14">
        <f>'ING-MES-SAN MARTIN'!N53</f>
        <v>0</v>
      </c>
      <c r="H52" s="15">
        <f t="shared" si="0"/>
        <v>14230128</v>
      </c>
      <c r="I52" s="9"/>
      <c r="J52" s="10"/>
      <c r="K52" s="11"/>
      <c r="L52" s="11"/>
      <c r="M52" s="11"/>
    </row>
    <row r="53" spans="1:13" x14ac:dyDescent="0.2">
      <c r="A53" s="18" t="s">
        <v>57</v>
      </c>
      <c r="B53" s="13">
        <f>'ING-MES-FERROSUR'!N54</f>
        <v>0</v>
      </c>
      <c r="C53" s="14">
        <f>'ING-MES-FEPSA'!N54</f>
        <v>0</v>
      </c>
      <c r="D53" s="14">
        <f>'ING-MES-NCA'!N54</f>
        <v>0</v>
      </c>
      <c r="E53" s="14">
        <f>'ING-MES-BELGRANO'!N54</f>
        <v>0</v>
      </c>
      <c r="F53" s="14">
        <f>'ING-MES-URQUIZA'!N54</f>
        <v>0</v>
      </c>
      <c r="G53" s="14">
        <f>'ING-MES-SAN MARTIN'!N54</f>
        <v>0</v>
      </c>
      <c r="H53" s="15">
        <f t="shared" si="0"/>
        <v>0</v>
      </c>
      <c r="I53" s="9"/>
      <c r="J53" s="10"/>
      <c r="K53" s="11"/>
      <c r="L53" s="11"/>
      <c r="M53" s="11"/>
    </row>
    <row r="54" spans="1:13" x14ac:dyDescent="0.2">
      <c r="A54" s="18" t="s">
        <v>58</v>
      </c>
      <c r="B54" s="13">
        <f>'ING-MES-FERROSUR'!N55</f>
        <v>0</v>
      </c>
      <c r="C54" s="14">
        <f>'ING-MES-FEPSA'!N55</f>
        <v>0</v>
      </c>
      <c r="D54" s="14">
        <f>'ING-MES-NCA'!N55</f>
        <v>0</v>
      </c>
      <c r="E54" s="14">
        <f>'ING-MES-BELGRANO'!N55</f>
        <v>0</v>
      </c>
      <c r="F54" s="14">
        <f>'ING-MES-URQUIZA'!N55</f>
        <v>0</v>
      </c>
      <c r="G54" s="14">
        <f>'ING-MES-SAN MARTIN'!N55</f>
        <v>0</v>
      </c>
      <c r="H54" s="15">
        <f t="shared" si="0"/>
        <v>0</v>
      </c>
      <c r="I54" s="9"/>
      <c r="J54" s="10"/>
      <c r="K54" s="11"/>
      <c r="L54" s="11"/>
      <c r="M54" s="11"/>
    </row>
    <row r="55" spans="1:13" x14ac:dyDescent="0.2">
      <c r="A55" s="18" t="s">
        <v>59</v>
      </c>
      <c r="B55" s="13">
        <f>'ING-MES-FERROSUR'!N56</f>
        <v>0</v>
      </c>
      <c r="C55" s="14">
        <f>'ING-MES-FEPSA'!N56</f>
        <v>0</v>
      </c>
      <c r="D55" s="14">
        <f>'ING-MES-NCA'!N56</f>
        <v>0</v>
      </c>
      <c r="E55" s="14">
        <f>'ING-MES-BELGRANO'!N56</f>
        <v>0</v>
      </c>
      <c r="F55" s="14">
        <f>'ING-MES-URQUIZA'!N56</f>
        <v>0</v>
      </c>
      <c r="G55" s="14">
        <f>'ING-MES-SAN MARTIN'!N56</f>
        <v>0</v>
      </c>
      <c r="H55" s="15">
        <f t="shared" si="0"/>
        <v>0</v>
      </c>
      <c r="I55" s="9"/>
      <c r="J55" s="10"/>
      <c r="K55" s="11"/>
      <c r="L55" s="11"/>
      <c r="M55" s="11"/>
    </row>
    <row r="56" spans="1:13" ht="12" thickBot="1" x14ac:dyDescent="0.25">
      <c r="A56" s="18" t="s">
        <v>60</v>
      </c>
      <c r="B56" s="13">
        <f>'ING-MES-FERROSUR'!N57</f>
        <v>0</v>
      </c>
      <c r="C56" s="14">
        <f>'ING-MES-FEPSA'!N57</f>
        <v>0</v>
      </c>
      <c r="D56" s="14">
        <f>'ING-MES-NCA'!N57</f>
        <v>0</v>
      </c>
      <c r="E56" s="14">
        <f>'ING-MES-BELGRANO'!N57</f>
        <v>0</v>
      </c>
      <c r="F56" s="14">
        <f>'ING-MES-URQUIZA'!N57</f>
        <v>0</v>
      </c>
      <c r="G56" s="14">
        <f>'ING-MES-SAN MARTIN'!N57</f>
        <v>0</v>
      </c>
      <c r="H56" s="15">
        <f t="shared" si="0"/>
        <v>0</v>
      </c>
      <c r="I56" s="9"/>
      <c r="J56" s="10"/>
      <c r="K56" s="11"/>
      <c r="L56" s="11"/>
      <c r="M56" s="11"/>
    </row>
    <row r="57" spans="1:13" ht="12" thickBot="1" x14ac:dyDescent="0.25">
      <c r="A57" s="6" t="s">
        <v>61</v>
      </c>
      <c r="B57" s="7">
        <f>'ING-MES-FERROSUR'!N58</f>
        <v>28244742641.360001</v>
      </c>
      <c r="C57" s="8">
        <f>'ING-MES-FEPSA'!N58</f>
        <v>0</v>
      </c>
      <c r="D57" s="8">
        <f>'ING-MES-NCA'!N58</f>
        <v>5482711072.96</v>
      </c>
      <c r="E57" s="8">
        <f>'ING-MES-BELGRANO'!N58</f>
        <v>3632781218.8199997</v>
      </c>
      <c r="F57" s="8">
        <f>'ING-MES-URQUIZA'!N58</f>
        <v>691308873.62</v>
      </c>
      <c r="G57" s="8">
        <f>'ING-MES-SAN MARTIN'!N58</f>
        <v>6304286124.8582993</v>
      </c>
      <c r="H57" s="8">
        <f t="shared" si="0"/>
        <v>44355829931.618301</v>
      </c>
      <c r="I57" s="9"/>
      <c r="J57" s="10"/>
      <c r="K57" s="11"/>
      <c r="L57" s="11"/>
      <c r="M57" s="11"/>
    </row>
    <row r="58" spans="1:13" x14ac:dyDescent="0.2">
      <c r="A58" s="18" t="s">
        <v>62</v>
      </c>
      <c r="B58" s="13">
        <f>'ING-MES-FERROSUR'!N59</f>
        <v>1488267768.8100002</v>
      </c>
      <c r="C58" s="14">
        <f>'ING-MES-FEPSA'!N59</f>
        <v>0</v>
      </c>
      <c r="D58" s="14">
        <f>'ING-MES-NCA'!N59</f>
        <v>20335278.719999999</v>
      </c>
      <c r="E58" s="14">
        <f>'ING-MES-BELGRANO'!N59</f>
        <v>0</v>
      </c>
      <c r="F58" s="14">
        <f>'ING-MES-URQUIZA'!N59</f>
        <v>0</v>
      </c>
      <c r="G58" s="14">
        <f>'ING-MES-SAN MARTIN'!N59</f>
        <v>1022859926.5</v>
      </c>
      <c r="H58" s="15">
        <f t="shared" si="0"/>
        <v>2531462974.0300002</v>
      </c>
      <c r="I58" s="9"/>
      <c r="J58" s="10"/>
      <c r="K58" s="11"/>
      <c r="L58" s="11"/>
      <c r="M58" s="11"/>
    </row>
    <row r="59" spans="1:13" x14ac:dyDescent="0.2">
      <c r="A59" s="18" t="s">
        <v>63</v>
      </c>
      <c r="B59" s="13">
        <f>'ING-MES-FERROSUR'!N60</f>
        <v>213056350.78</v>
      </c>
      <c r="C59" s="14">
        <f>'ING-MES-FEPSA'!N60</f>
        <v>0</v>
      </c>
      <c r="D59" s="14">
        <f>'ING-MES-NCA'!N60</f>
        <v>0</v>
      </c>
      <c r="E59" s="14">
        <f>'ING-MES-BELGRANO'!N60</f>
        <v>0</v>
      </c>
      <c r="F59" s="14">
        <f>'ING-MES-URQUIZA'!N60</f>
        <v>0</v>
      </c>
      <c r="G59" s="14">
        <f>'ING-MES-SAN MARTIN'!N60</f>
        <v>0</v>
      </c>
      <c r="H59" s="15">
        <f t="shared" si="0"/>
        <v>213056350.78</v>
      </c>
      <c r="I59" s="9"/>
      <c r="J59" s="10"/>
      <c r="K59" s="11"/>
      <c r="L59" s="11"/>
      <c r="M59" s="11"/>
    </row>
    <row r="60" spans="1:13" x14ac:dyDescent="0.2">
      <c r="A60" s="18" t="s">
        <v>64</v>
      </c>
      <c r="B60" s="13">
        <f>'ING-MES-FERROSUR'!N61</f>
        <v>753192590.13999999</v>
      </c>
      <c r="C60" s="14">
        <f>'ING-MES-FEPSA'!N61</f>
        <v>0</v>
      </c>
      <c r="D60" s="14">
        <f>'ING-MES-NCA'!N61</f>
        <v>0</v>
      </c>
      <c r="E60" s="14">
        <f>'ING-MES-BELGRANO'!N61</f>
        <v>1045947287.0099994</v>
      </c>
      <c r="F60" s="14">
        <f>'ING-MES-URQUIZA'!N61</f>
        <v>691308873.62</v>
      </c>
      <c r="G60" s="14">
        <f>'ING-MES-SAN MARTIN'!N61</f>
        <v>2829090147.8799996</v>
      </c>
      <c r="H60" s="15">
        <f t="shared" si="0"/>
        <v>5319538898.6499996</v>
      </c>
      <c r="I60" s="9"/>
      <c r="J60" s="10"/>
      <c r="K60" s="11"/>
      <c r="L60" s="11"/>
      <c r="M60" s="11"/>
    </row>
    <row r="61" spans="1:13" x14ac:dyDescent="0.2">
      <c r="A61" s="18" t="s">
        <v>65</v>
      </c>
      <c r="B61" s="13">
        <f>'ING-MES-FERROSUR'!N62</f>
        <v>16916101017.290001</v>
      </c>
      <c r="C61" s="14">
        <f>'ING-MES-FEPSA'!N62</f>
        <v>0</v>
      </c>
      <c r="D61" s="14">
        <f>'ING-MES-NCA'!N62</f>
        <v>0</v>
      </c>
      <c r="E61" s="14">
        <f>'ING-MES-BELGRANO'!N62</f>
        <v>0</v>
      </c>
      <c r="F61" s="14">
        <f>'ING-MES-URQUIZA'!N62</f>
        <v>0</v>
      </c>
      <c r="G61" s="14">
        <f>'ING-MES-SAN MARTIN'!N62</f>
        <v>0</v>
      </c>
      <c r="H61" s="15">
        <f t="shared" si="0"/>
        <v>16916101017.290001</v>
      </c>
      <c r="I61" s="9"/>
      <c r="J61" s="10"/>
      <c r="K61" s="11"/>
      <c r="L61" s="11"/>
      <c r="M61" s="11"/>
    </row>
    <row r="62" spans="1:13" x14ac:dyDescent="0.2">
      <c r="A62" s="18" t="s">
        <v>66</v>
      </c>
      <c r="B62" s="13">
        <f>'ING-MES-FERROSUR'!N63</f>
        <v>0</v>
      </c>
      <c r="C62" s="14">
        <f>'ING-MES-FEPSA'!N63</f>
        <v>0</v>
      </c>
      <c r="D62" s="14">
        <f>'ING-MES-NCA'!N63</f>
        <v>3794634531.6700001</v>
      </c>
      <c r="E62" s="14">
        <f>'ING-MES-BELGRANO'!N63</f>
        <v>0</v>
      </c>
      <c r="F62" s="14">
        <f>'ING-MES-URQUIZA'!N63</f>
        <v>0</v>
      </c>
      <c r="G62" s="14">
        <f>'ING-MES-SAN MARTIN'!N63</f>
        <v>2171504842.7783003</v>
      </c>
      <c r="H62" s="15">
        <f t="shared" si="0"/>
        <v>5966139374.4483004</v>
      </c>
      <c r="I62" s="9"/>
      <c r="J62" s="10"/>
      <c r="K62" s="11"/>
      <c r="L62" s="11"/>
      <c r="M62" s="11"/>
    </row>
    <row r="63" spans="1:13" x14ac:dyDescent="0.2">
      <c r="A63" s="18" t="s">
        <v>67</v>
      </c>
      <c r="B63" s="13">
        <f>'ING-MES-FERROSUR'!N64</f>
        <v>1961661715.8800001</v>
      </c>
      <c r="C63" s="14">
        <f>'ING-MES-FEPSA'!N64</f>
        <v>0</v>
      </c>
      <c r="D63" s="14">
        <f>'ING-MES-NCA'!N64</f>
        <v>0</v>
      </c>
      <c r="E63" s="14">
        <f>'ING-MES-BELGRANO'!N64</f>
        <v>0</v>
      </c>
      <c r="F63" s="14">
        <f>'ING-MES-URQUIZA'!N64</f>
        <v>0</v>
      </c>
      <c r="G63" s="14">
        <f>'ING-MES-SAN MARTIN'!N64</f>
        <v>0</v>
      </c>
      <c r="H63" s="15">
        <f t="shared" si="0"/>
        <v>1961661715.8800001</v>
      </c>
      <c r="I63" s="9"/>
      <c r="J63" s="10"/>
      <c r="K63" s="11"/>
      <c r="L63" s="11"/>
      <c r="M63" s="11"/>
    </row>
    <row r="64" spans="1:13" x14ac:dyDescent="0.2">
      <c r="A64" s="18" t="s">
        <v>68</v>
      </c>
      <c r="B64" s="13">
        <f>'ING-MES-FERROSUR'!N65</f>
        <v>4790923566.1199999</v>
      </c>
      <c r="C64" s="14">
        <f>'ING-MES-FEPSA'!N65</f>
        <v>0</v>
      </c>
      <c r="D64" s="14">
        <f>'ING-MES-NCA'!N65</f>
        <v>638286926.3900001</v>
      </c>
      <c r="E64" s="14">
        <f>'ING-MES-BELGRANO'!N65</f>
        <v>279858983.28000003</v>
      </c>
      <c r="F64" s="14">
        <f>'ING-MES-URQUIZA'!N65</f>
        <v>0</v>
      </c>
      <c r="G64" s="14">
        <f>'ING-MES-SAN MARTIN'!N65</f>
        <v>279140600</v>
      </c>
      <c r="H64" s="15">
        <f t="shared" si="0"/>
        <v>5988210075.79</v>
      </c>
      <c r="I64" s="9"/>
      <c r="J64" s="10"/>
      <c r="K64" s="11"/>
      <c r="L64" s="11"/>
      <c r="M64" s="11"/>
    </row>
    <row r="65" spans="1:13" x14ac:dyDescent="0.2">
      <c r="A65" s="18" t="s">
        <v>69</v>
      </c>
      <c r="B65" s="13">
        <f>'ING-MES-FERROSUR'!N66</f>
        <v>0</v>
      </c>
      <c r="C65" s="14">
        <f>'ING-MES-FEPSA'!N66</f>
        <v>0</v>
      </c>
      <c r="D65" s="14">
        <f>'ING-MES-NCA'!N66</f>
        <v>0</v>
      </c>
      <c r="E65" s="14">
        <f>'ING-MES-BELGRANO'!N66</f>
        <v>0</v>
      </c>
      <c r="F65" s="14">
        <f>'ING-MES-URQUIZA'!N66</f>
        <v>0</v>
      </c>
      <c r="G65" s="14">
        <f>'ING-MES-SAN MARTIN'!N66</f>
        <v>0</v>
      </c>
      <c r="H65" s="15">
        <f t="shared" si="0"/>
        <v>0</v>
      </c>
      <c r="I65" s="9"/>
      <c r="J65" s="10"/>
      <c r="K65" s="11"/>
      <c r="L65" s="11"/>
      <c r="M65" s="11"/>
    </row>
    <row r="66" spans="1:13" x14ac:dyDescent="0.2">
      <c r="A66" s="18" t="s">
        <v>70</v>
      </c>
      <c r="B66" s="13">
        <f>'ING-MES-FERROSUR'!N67</f>
        <v>0</v>
      </c>
      <c r="C66" s="14">
        <f>'ING-MES-FEPSA'!N67</f>
        <v>0</v>
      </c>
      <c r="D66" s="14">
        <f>'ING-MES-NCA'!N67</f>
        <v>0</v>
      </c>
      <c r="E66" s="14">
        <f>'ING-MES-BELGRANO'!N67</f>
        <v>569832742.55999994</v>
      </c>
      <c r="F66" s="14">
        <f>'ING-MES-URQUIZA'!N67</f>
        <v>0</v>
      </c>
      <c r="G66" s="14">
        <f>'ING-MES-SAN MARTIN'!N67</f>
        <v>0</v>
      </c>
      <c r="H66" s="15">
        <f t="shared" si="0"/>
        <v>569832742.55999994</v>
      </c>
      <c r="I66" s="9"/>
      <c r="J66" s="10"/>
      <c r="K66" s="11"/>
      <c r="L66" s="11"/>
      <c r="M66" s="11"/>
    </row>
    <row r="67" spans="1:13" x14ac:dyDescent="0.2">
      <c r="A67" s="18" t="s">
        <v>71</v>
      </c>
      <c r="B67" s="13">
        <f>'ING-MES-FERROSUR'!N68</f>
        <v>0</v>
      </c>
      <c r="C67" s="14">
        <f>'ING-MES-FEPSA'!N68</f>
        <v>0</v>
      </c>
      <c r="D67" s="14">
        <f>'ING-MES-NCA'!N68</f>
        <v>1029454336.1799999</v>
      </c>
      <c r="E67" s="14">
        <f>'ING-MES-BELGRANO'!N68</f>
        <v>0</v>
      </c>
      <c r="F67" s="14">
        <f>'ING-MES-URQUIZA'!N68</f>
        <v>0</v>
      </c>
      <c r="G67" s="14">
        <f>'ING-MES-SAN MARTIN'!N68</f>
        <v>0</v>
      </c>
      <c r="H67" s="15">
        <f t="shared" si="0"/>
        <v>1029454336.1799999</v>
      </c>
      <c r="I67" s="9"/>
      <c r="J67" s="10"/>
      <c r="K67" s="11"/>
      <c r="L67" s="11"/>
      <c r="M67" s="11"/>
    </row>
    <row r="68" spans="1:13" x14ac:dyDescent="0.2">
      <c r="A68" s="18" t="s">
        <v>72</v>
      </c>
      <c r="B68" s="13">
        <f>'ING-MES-FERROSUR'!N69</f>
        <v>0</v>
      </c>
      <c r="C68" s="14">
        <f>'ING-MES-FEPSA'!N69</f>
        <v>0</v>
      </c>
      <c r="D68" s="14">
        <f>'ING-MES-NCA'!N69</f>
        <v>0</v>
      </c>
      <c r="E68" s="14">
        <f>'ING-MES-BELGRANO'!N69</f>
        <v>0</v>
      </c>
      <c r="F68" s="14">
        <f>'ING-MES-URQUIZA'!N69</f>
        <v>0</v>
      </c>
      <c r="G68" s="14">
        <f>'ING-MES-SAN MARTIN'!N69</f>
        <v>0</v>
      </c>
      <c r="H68" s="15">
        <f t="shared" ref="H68:H99" si="1">SUM(B68:G68)</f>
        <v>0</v>
      </c>
      <c r="I68" s="9"/>
      <c r="J68" s="10"/>
      <c r="K68" s="11"/>
      <c r="L68" s="11"/>
      <c r="M68" s="11"/>
    </row>
    <row r="69" spans="1:13" x14ac:dyDescent="0.2">
      <c r="A69" s="18" t="s">
        <v>73</v>
      </c>
      <c r="B69" s="13">
        <f>'ING-MES-FERROSUR'!N70</f>
        <v>2121539632.3400002</v>
      </c>
      <c r="C69" s="14">
        <f>'ING-MES-FEPSA'!N70</f>
        <v>0</v>
      </c>
      <c r="D69" s="14">
        <f>'ING-MES-NCA'!N70</f>
        <v>0</v>
      </c>
      <c r="E69" s="14">
        <f>'ING-MES-BELGRANO'!N70</f>
        <v>0</v>
      </c>
      <c r="F69" s="14">
        <f>'ING-MES-URQUIZA'!N70</f>
        <v>0</v>
      </c>
      <c r="G69" s="14">
        <f>'ING-MES-SAN MARTIN'!N70</f>
        <v>0</v>
      </c>
      <c r="H69" s="15">
        <f t="shared" si="1"/>
        <v>2121539632.3400002</v>
      </c>
      <c r="I69" s="9"/>
      <c r="J69" s="10"/>
      <c r="K69" s="11"/>
      <c r="L69" s="11"/>
      <c r="M69" s="11"/>
    </row>
    <row r="70" spans="1:13" x14ac:dyDescent="0.2">
      <c r="A70" s="18" t="s">
        <v>74</v>
      </c>
      <c r="B70" s="13">
        <f>'ING-MES-FERROSUR'!N71</f>
        <v>0</v>
      </c>
      <c r="C70" s="14">
        <f>'ING-MES-FEPSA'!N71</f>
        <v>0</v>
      </c>
      <c r="D70" s="14">
        <f>'ING-MES-NCA'!N71</f>
        <v>0</v>
      </c>
      <c r="E70" s="14">
        <f>'ING-MES-BELGRANO'!N71</f>
        <v>0</v>
      </c>
      <c r="F70" s="14">
        <f>'ING-MES-URQUIZA'!N71</f>
        <v>0</v>
      </c>
      <c r="G70" s="14">
        <f>'ING-MES-SAN MARTIN'!N71</f>
        <v>0</v>
      </c>
      <c r="H70" s="15">
        <f t="shared" si="1"/>
        <v>0</v>
      </c>
      <c r="I70" s="9"/>
      <c r="J70" s="10"/>
      <c r="K70" s="11"/>
      <c r="L70" s="11"/>
      <c r="M70" s="11"/>
    </row>
    <row r="71" spans="1:13" x14ac:dyDescent="0.2">
      <c r="A71" s="18" t="s">
        <v>75</v>
      </c>
      <c r="B71" s="13">
        <f>'ING-MES-FERROSUR'!N72</f>
        <v>0</v>
      </c>
      <c r="C71" s="14">
        <f>'ING-MES-FEPSA'!N72</f>
        <v>0</v>
      </c>
      <c r="D71" s="14">
        <f>'ING-MES-NCA'!N72</f>
        <v>0</v>
      </c>
      <c r="E71" s="14">
        <f>'ING-MES-BELGRANO'!N72</f>
        <v>570691584.77999997</v>
      </c>
      <c r="F71" s="14">
        <f>'ING-MES-URQUIZA'!N72</f>
        <v>0</v>
      </c>
      <c r="G71" s="14">
        <f>'ING-MES-SAN MARTIN'!N72</f>
        <v>1690607.7</v>
      </c>
      <c r="H71" s="15">
        <f t="shared" si="1"/>
        <v>572382192.48000002</v>
      </c>
      <c r="I71" s="9"/>
      <c r="J71" s="10"/>
      <c r="K71" s="11"/>
      <c r="L71" s="11"/>
      <c r="M71" s="11"/>
    </row>
    <row r="72" spans="1:13" ht="12" thickBot="1" x14ac:dyDescent="0.25">
      <c r="A72" s="18" t="s">
        <v>76</v>
      </c>
      <c r="B72" s="13">
        <f>'ING-MES-FERROSUR'!N73</f>
        <v>0</v>
      </c>
      <c r="C72" s="14">
        <f>'ING-MES-FEPSA'!N73</f>
        <v>0</v>
      </c>
      <c r="D72" s="14">
        <f>'ING-MES-NCA'!N73</f>
        <v>0</v>
      </c>
      <c r="E72" s="14">
        <f>'ING-MES-BELGRANO'!N73</f>
        <v>1166450621.1900001</v>
      </c>
      <c r="F72" s="14">
        <f>'ING-MES-URQUIZA'!N73</f>
        <v>0</v>
      </c>
      <c r="G72" s="14">
        <f>'ING-MES-SAN MARTIN'!N73</f>
        <v>0</v>
      </c>
      <c r="H72" s="15">
        <f t="shared" si="1"/>
        <v>1166450621.1900001</v>
      </c>
      <c r="I72" s="9"/>
      <c r="J72" s="10"/>
      <c r="K72" s="11"/>
      <c r="L72" s="11"/>
      <c r="M72" s="11"/>
    </row>
    <row r="73" spans="1:13" ht="12" thickBot="1" x14ac:dyDescent="0.25">
      <c r="A73" s="6" t="s">
        <v>77</v>
      </c>
      <c r="B73" s="7">
        <f>'ING-MES-FERROSUR'!N74</f>
        <v>84578629.99000001</v>
      </c>
      <c r="C73" s="8">
        <f>'ING-MES-FEPSA'!N74</f>
        <v>0</v>
      </c>
      <c r="D73" s="8">
        <f>'ING-MES-NCA'!N74</f>
        <v>1359506537.0799999</v>
      </c>
      <c r="E73" s="8">
        <f>'ING-MES-BELGRANO'!N74</f>
        <v>2212995986.6600003</v>
      </c>
      <c r="F73" s="8">
        <f>'ING-MES-URQUIZA'!N74</f>
        <v>0</v>
      </c>
      <c r="G73" s="8">
        <f>'ING-MES-SAN MARTIN'!N74</f>
        <v>651891264.32999992</v>
      </c>
      <c r="H73" s="8">
        <f t="shared" si="1"/>
        <v>4308972418.0600004</v>
      </c>
      <c r="I73" s="9"/>
      <c r="J73" s="10"/>
      <c r="K73" s="11"/>
      <c r="L73" s="11"/>
      <c r="M73" s="11"/>
    </row>
    <row r="74" spans="1:13" x14ac:dyDescent="0.2">
      <c r="A74" s="18" t="s">
        <v>78</v>
      </c>
      <c r="B74" s="13">
        <f>'ING-MES-FERROSUR'!N75</f>
        <v>0</v>
      </c>
      <c r="C74" s="14">
        <f>'ING-MES-FEPSA'!N75</f>
        <v>0</v>
      </c>
      <c r="D74" s="14">
        <f>'ING-MES-NCA'!N75</f>
        <v>1328666641.0799999</v>
      </c>
      <c r="E74" s="14">
        <f>'ING-MES-BELGRANO'!N75</f>
        <v>1854751297.9400005</v>
      </c>
      <c r="F74" s="14">
        <f>'ING-MES-URQUIZA'!N75</f>
        <v>0</v>
      </c>
      <c r="G74" s="14">
        <f>'ING-MES-SAN MARTIN'!N75</f>
        <v>0</v>
      </c>
      <c r="H74" s="15">
        <f t="shared" si="1"/>
        <v>3183417939.0200005</v>
      </c>
      <c r="I74" s="9"/>
      <c r="J74" s="10"/>
      <c r="K74" s="11"/>
      <c r="L74" s="11"/>
      <c r="M74" s="11"/>
    </row>
    <row r="75" spans="1:13" x14ac:dyDescent="0.2">
      <c r="A75" s="18" t="s">
        <v>79</v>
      </c>
      <c r="B75" s="13">
        <f>'ING-MES-FERROSUR'!N76</f>
        <v>84578629.99000001</v>
      </c>
      <c r="C75" s="14">
        <f>'ING-MES-FEPSA'!N76</f>
        <v>0</v>
      </c>
      <c r="D75" s="14">
        <f>'ING-MES-NCA'!N76</f>
        <v>0</v>
      </c>
      <c r="E75" s="14">
        <f>'ING-MES-BELGRANO'!N76</f>
        <v>2692623</v>
      </c>
      <c r="F75" s="14">
        <f>'ING-MES-URQUIZA'!N76</f>
        <v>0</v>
      </c>
      <c r="G75" s="14">
        <f>'ING-MES-SAN MARTIN'!N76</f>
        <v>585611990.3900001</v>
      </c>
      <c r="H75" s="15">
        <f t="shared" si="1"/>
        <v>672883243.38000011</v>
      </c>
      <c r="I75" s="9"/>
      <c r="J75" s="10"/>
      <c r="K75" s="11"/>
      <c r="L75" s="11"/>
      <c r="M75" s="11"/>
    </row>
    <row r="76" spans="1:13" x14ac:dyDescent="0.2">
      <c r="A76" s="18" t="s">
        <v>80</v>
      </c>
      <c r="B76" s="13">
        <f>'ING-MES-FERROSUR'!N77</f>
        <v>0</v>
      </c>
      <c r="C76" s="14">
        <f>'ING-MES-FEPSA'!N77</f>
        <v>0</v>
      </c>
      <c r="D76" s="14">
        <f>'ING-MES-NCA'!N77</f>
        <v>0</v>
      </c>
      <c r="E76" s="14">
        <f>'ING-MES-BELGRANO'!N77</f>
        <v>0</v>
      </c>
      <c r="F76" s="14">
        <f>'ING-MES-URQUIZA'!N77</f>
        <v>0</v>
      </c>
      <c r="G76" s="14">
        <f>'ING-MES-SAN MARTIN'!N77</f>
        <v>0</v>
      </c>
      <c r="H76" s="15">
        <f t="shared" si="1"/>
        <v>0</v>
      </c>
      <c r="I76" s="9"/>
      <c r="J76" s="10"/>
      <c r="K76" s="11"/>
      <c r="L76" s="11"/>
      <c r="M76" s="11"/>
    </row>
    <row r="77" spans="1:13" x14ac:dyDescent="0.2">
      <c r="A77" s="18" t="s">
        <v>81</v>
      </c>
      <c r="B77" s="13">
        <f>'ING-MES-FERROSUR'!N78</f>
        <v>0</v>
      </c>
      <c r="C77" s="14">
        <f>'ING-MES-FEPSA'!N78</f>
        <v>0</v>
      </c>
      <c r="D77" s="14">
        <f>'ING-MES-NCA'!N78</f>
        <v>0</v>
      </c>
      <c r="E77" s="14">
        <f>'ING-MES-BELGRANO'!N78</f>
        <v>0</v>
      </c>
      <c r="F77" s="14">
        <f>'ING-MES-URQUIZA'!N78</f>
        <v>0</v>
      </c>
      <c r="G77" s="14">
        <f>'ING-MES-SAN MARTIN'!N78</f>
        <v>0</v>
      </c>
      <c r="H77" s="15">
        <f t="shared" si="1"/>
        <v>0</v>
      </c>
      <c r="I77" s="9"/>
      <c r="J77" s="10"/>
      <c r="K77" s="11"/>
      <c r="L77" s="11"/>
      <c r="M77" s="11"/>
    </row>
    <row r="78" spans="1:13" x14ac:dyDescent="0.2">
      <c r="A78" s="18" t="s">
        <v>82</v>
      </c>
      <c r="B78" s="13">
        <f>'ING-MES-FERROSUR'!N79</f>
        <v>0</v>
      </c>
      <c r="C78" s="14">
        <f>'ING-MES-FEPSA'!N79</f>
        <v>0</v>
      </c>
      <c r="D78" s="14">
        <f>'ING-MES-NCA'!N79</f>
        <v>0</v>
      </c>
      <c r="E78" s="14">
        <f>'ING-MES-BELGRANO'!N79</f>
        <v>0</v>
      </c>
      <c r="F78" s="14">
        <f>'ING-MES-URQUIZA'!N79</f>
        <v>0</v>
      </c>
      <c r="G78" s="14">
        <f>'ING-MES-SAN MARTIN'!N79</f>
        <v>63434206.199999988</v>
      </c>
      <c r="H78" s="15">
        <f t="shared" si="1"/>
        <v>63434206.199999988</v>
      </c>
      <c r="I78" s="9"/>
      <c r="J78" s="10"/>
      <c r="K78" s="11"/>
      <c r="L78" s="11"/>
      <c r="M78" s="11"/>
    </row>
    <row r="79" spans="1:13" ht="12" thickBot="1" x14ac:dyDescent="0.25">
      <c r="A79" s="18" t="s">
        <v>13</v>
      </c>
      <c r="B79" s="13">
        <f>'ING-MES-FERROSUR'!N80</f>
        <v>0</v>
      </c>
      <c r="C79" s="14">
        <f>'ING-MES-FEPSA'!N80</f>
        <v>0</v>
      </c>
      <c r="D79" s="14">
        <f>'ING-MES-NCA'!N80</f>
        <v>30839896</v>
      </c>
      <c r="E79" s="14">
        <f>'ING-MES-BELGRANO'!N80</f>
        <v>355552065.71999997</v>
      </c>
      <c r="F79" s="20">
        <f>'ING-MES-URQUIZA'!N80</f>
        <v>0</v>
      </c>
      <c r="G79" s="14">
        <f>'ING-MES-SAN MARTIN'!N80</f>
        <v>2845067.74</v>
      </c>
      <c r="H79" s="15">
        <f t="shared" si="1"/>
        <v>389237029.45999998</v>
      </c>
      <c r="I79" s="9"/>
      <c r="J79" s="10"/>
      <c r="K79" s="11"/>
      <c r="L79" s="11"/>
      <c r="M79" s="11"/>
    </row>
    <row r="80" spans="1:13" ht="12" thickBot="1" x14ac:dyDescent="0.25">
      <c r="A80" s="6" t="s">
        <v>83</v>
      </c>
      <c r="B80" s="7">
        <f>'ING-MES-FERROSUR'!N81</f>
        <v>0</v>
      </c>
      <c r="C80" s="8">
        <f>'ING-MES-FEPSA'!N81</f>
        <v>0</v>
      </c>
      <c r="D80" s="8">
        <f>'ING-MES-NCA'!N81</f>
        <v>662980783</v>
      </c>
      <c r="E80" s="8">
        <f>'ING-MES-BELGRANO'!N81</f>
        <v>20783045.73</v>
      </c>
      <c r="F80" s="8">
        <f>'ING-MES-URQUIZA'!N81</f>
        <v>0</v>
      </c>
      <c r="G80" s="8">
        <f>'ING-MES-SAN MARTIN'!N81</f>
        <v>8909916.4000000004</v>
      </c>
      <c r="H80" s="8">
        <f t="shared" si="1"/>
        <v>692673745.13</v>
      </c>
      <c r="I80" s="9"/>
      <c r="J80" s="10"/>
      <c r="K80" s="11"/>
      <c r="L80" s="11"/>
      <c r="M80" s="11"/>
    </row>
    <row r="81" spans="1:13" x14ac:dyDescent="0.2">
      <c r="A81" s="18" t="s">
        <v>84</v>
      </c>
      <c r="B81" s="13">
        <f>'ING-MES-FERROSUR'!N82</f>
        <v>0</v>
      </c>
      <c r="C81" s="14">
        <f>'ING-MES-FEPSA'!N82</f>
        <v>0</v>
      </c>
      <c r="D81" s="14">
        <f>'ING-MES-NCA'!N82</f>
        <v>48010840</v>
      </c>
      <c r="E81" s="14">
        <f>'ING-MES-BELGRANO'!N82</f>
        <v>20783045.73</v>
      </c>
      <c r="F81" s="14">
        <f>'ING-MES-URQUIZA'!N82</f>
        <v>0</v>
      </c>
      <c r="G81" s="14">
        <f>'ING-MES-SAN MARTIN'!N82</f>
        <v>8909916.4000000004</v>
      </c>
      <c r="H81" s="15">
        <f t="shared" si="1"/>
        <v>77703802.13000001</v>
      </c>
      <c r="I81" s="9"/>
      <c r="J81" s="10"/>
      <c r="K81" s="11"/>
      <c r="L81" s="11"/>
      <c r="M81" s="11"/>
    </row>
    <row r="82" spans="1:13" x14ac:dyDescent="0.2">
      <c r="A82" s="18" t="s">
        <v>85</v>
      </c>
      <c r="B82" s="13">
        <f>'ING-MES-FERROSUR'!N83</f>
        <v>0</v>
      </c>
      <c r="C82" s="14">
        <f>'ING-MES-FEPSA'!N83</f>
        <v>0</v>
      </c>
      <c r="D82" s="14">
        <f>'ING-MES-NCA'!N83</f>
        <v>0</v>
      </c>
      <c r="E82" s="14">
        <f>'ING-MES-BELGRANO'!N83</f>
        <v>0</v>
      </c>
      <c r="F82" s="14">
        <f>'ING-MES-URQUIZA'!N83</f>
        <v>0</v>
      </c>
      <c r="G82" s="14">
        <f>'ING-MES-SAN MARTIN'!N83</f>
        <v>0</v>
      </c>
      <c r="H82" s="15">
        <f t="shared" si="1"/>
        <v>0</v>
      </c>
      <c r="I82" s="9"/>
      <c r="J82" s="10"/>
      <c r="K82" s="11"/>
      <c r="L82" s="11"/>
      <c r="M82" s="11"/>
    </row>
    <row r="83" spans="1:13" x14ac:dyDescent="0.2">
      <c r="A83" s="18" t="s">
        <v>86</v>
      </c>
      <c r="B83" s="13">
        <f>'ING-MES-FERROSUR'!N84</f>
        <v>0</v>
      </c>
      <c r="C83" s="14">
        <f>'ING-MES-FEPSA'!N84</f>
        <v>0</v>
      </c>
      <c r="D83" s="14">
        <f>'ING-MES-NCA'!N84</f>
        <v>614969943</v>
      </c>
      <c r="E83" s="14">
        <f>'ING-MES-BELGRANO'!N84</f>
        <v>0</v>
      </c>
      <c r="F83" s="14">
        <f>'ING-MES-URQUIZA'!N84</f>
        <v>0</v>
      </c>
      <c r="G83" s="14">
        <f>'ING-MES-SAN MARTIN'!N84</f>
        <v>0</v>
      </c>
      <c r="H83" s="15">
        <f t="shared" si="1"/>
        <v>614969943</v>
      </c>
      <c r="I83" s="9"/>
      <c r="J83" s="10"/>
      <c r="K83" s="11"/>
      <c r="L83" s="11"/>
      <c r="M83" s="11"/>
    </row>
    <row r="84" spans="1:13" ht="12" thickBot="1" x14ac:dyDescent="0.25">
      <c r="A84" s="18" t="s">
        <v>13</v>
      </c>
      <c r="B84" s="13">
        <f>'ING-MES-FERROSUR'!N85</f>
        <v>0</v>
      </c>
      <c r="C84" s="14">
        <f>'ING-MES-FEPSA'!N85</f>
        <v>0</v>
      </c>
      <c r="D84" s="14">
        <f>'ING-MES-NCA'!N85</f>
        <v>0</v>
      </c>
      <c r="E84" s="14">
        <f>'ING-MES-BELGRANO'!N85</f>
        <v>0</v>
      </c>
      <c r="F84" s="14">
        <f>'ING-MES-URQUIZA'!N85</f>
        <v>0</v>
      </c>
      <c r="G84" s="14">
        <f>'ING-MES-SAN MARTIN'!N85</f>
        <v>0</v>
      </c>
      <c r="H84" s="15">
        <f t="shared" si="1"/>
        <v>0</v>
      </c>
      <c r="I84" s="9"/>
      <c r="J84" s="10"/>
      <c r="K84" s="11"/>
      <c r="L84" s="11"/>
      <c r="M84" s="11"/>
    </row>
    <row r="85" spans="1:13" ht="12" thickBot="1" x14ac:dyDescent="0.25">
      <c r="A85" s="6" t="s">
        <v>87</v>
      </c>
      <c r="B85" s="7">
        <f>'ING-MES-FERROSUR'!N86</f>
        <v>0</v>
      </c>
      <c r="C85" s="8">
        <f>'ING-MES-FEPSA'!N86</f>
        <v>1567385511.8700001</v>
      </c>
      <c r="D85" s="8">
        <f>'ING-MES-NCA'!N86</f>
        <v>15274749071.51</v>
      </c>
      <c r="E85" s="8">
        <f>'ING-MES-BELGRANO'!N86</f>
        <v>928155747.67999995</v>
      </c>
      <c r="F85" s="8">
        <f>'ING-MES-URQUIZA'!N86</f>
        <v>0</v>
      </c>
      <c r="G85" s="8">
        <f>'ING-MES-SAN MARTIN'!N86</f>
        <v>2484487076.3723998</v>
      </c>
      <c r="H85" s="8">
        <f t="shared" si="1"/>
        <v>20254777407.4324</v>
      </c>
      <c r="I85" s="9"/>
      <c r="J85" s="10"/>
      <c r="K85" s="11"/>
      <c r="L85" s="11"/>
      <c r="M85" s="11"/>
    </row>
    <row r="86" spans="1:13" x14ac:dyDescent="0.2">
      <c r="A86" s="18" t="s">
        <v>88</v>
      </c>
      <c r="B86" s="13">
        <f>'ING-MES-FERROSUR'!N87</f>
        <v>0</v>
      </c>
      <c r="C86" s="14">
        <f>'ING-MES-FEPSA'!N87</f>
        <v>0</v>
      </c>
      <c r="D86" s="14">
        <f>'ING-MES-NCA'!N87</f>
        <v>779375930.00999999</v>
      </c>
      <c r="E86" s="14">
        <f>'ING-MES-BELGRANO'!N87</f>
        <v>0</v>
      </c>
      <c r="F86" s="14">
        <f>'ING-MES-URQUIZA'!N87</f>
        <v>0</v>
      </c>
      <c r="G86" s="14">
        <f>'ING-MES-SAN MARTIN'!N87</f>
        <v>0</v>
      </c>
      <c r="H86" s="15">
        <f t="shared" si="1"/>
        <v>779375930.00999999</v>
      </c>
      <c r="I86" s="10"/>
      <c r="J86" s="10"/>
      <c r="K86" s="11"/>
      <c r="L86" s="11"/>
      <c r="M86" s="11"/>
    </row>
    <row r="87" spans="1:13" x14ac:dyDescent="0.2">
      <c r="A87" s="18" t="s">
        <v>89</v>
      </c>
      <c r="B87" s="13">
        <f>'ING-MES-FERROSUR'!N88</f>
        <v>0</v>
      </c>
      <c r="C87" s="14">
        <f>'ING-MES-FEPSA'!N88</f>
        <v>571302798.19000006</v>
      </c>
      <c r="D87" s="14">
        <f>'ING-MES-NCA'!N88</f>
        <v>1930636166.48</v>
      </c>
      <c r="E87" s="14">
        <f>'ING-MES-BELGRANO'!N88</f>
        <v>0</v>
      </c>
      <c r="F87" s="14">
        <f>'ING-MES-URQUIZA'!N88</f>
        <v>0</v>
      </c>
      <c r="G87" s="14">
        <f>'ING-MES-SAN MARTIN'!N88</f>
        <v>1134521247.5724001</v>
      </c>
      <c r="H87" s="15">
        <f t="shared" si="1"/>
        <v>3636460212.2424002</v>
      </c>
      <c r="I87" s="11"/>
      <c r="J87" s="11"/>
      <c r="K87" s="11"/>
      <c r="L87" s="11"/>
      <c r="M87" s="11"/>
    </row>
    <row r="88" spans="1:13" x14ac:dyDescent="0.2">
      <c r="A88" s="18" t="s">
        <v>90</v>
      </c>
      <c r="B88" s="13">
        <f>'ING-MES-FERROSUR'!N89</f>
        <v>0</v>
      </c>
      <c r="C88" s="14">
        <f>'ING-MES-FEPSA'!N89</f>
        <v>0</v>
      </c>
      <c r="D88" s="14">
        <f>'ING-MES-NCA'!N89</f>
        <v>0</v>
      </c>
      <c r="E88" s="14">
        <f>'ING-MES-BELGRANO'!N89</f>
        <v>0</v>
      </c>
      <c r="F88" s="14">
        <f>'ING-MES-URQUIZA'!N89</f>
        <v>0</v>
      </c>
      <c r="G88" s="14">
        <f>'ING-MES-SAN MARTIN'!N89</f>
        <v>0</v>
      </c>
      <c r="H88" s="15">
        <f t="shared" si="1"/>
        <v>0</v>
      </c>
      <c r="I88" s="11"/>
      <c r="J88" s="11"/>
      <c r="K88" s="11"/>
      <c r="L88" s="11"/>
      <c r="M88" s="11"/>
    </row>
    <row r="89" spans="1:13" x14ac:dyDescent="0.2">
      <c r="A89" s="18" t="s">
        <v>91</v>
      </c>
      <c r="B89" s="13">
        <f>'ING-MES-FERROSUR'!N90</f>
        <v>0</v>
      </c>
      <c r="C89" s="14">
        <f>'ING-MES-FEPSA'!N90</f>
        <v>0</v>
      </c>
      <c r="D89" s="14">
        <f>'ING-MES-NCA'!N90</f>
        <v>0</v>
      </c>
      <c r="E89" s="14">
        <f>'ING-MES-BELGRANO'!N90</f>
        <v>0</v>
      </c>
      <c r="F89" s="14">
        <f>'ING-MES-URQUIZA'!N90</f>
        <v>0</v>
      </c>
      <c r="G89" s="14">
        <f>'ING-MES-SAN MARTIN'!N90</f>
        <v>0</v>
      </c>
      <c r="H89" s="15">
        <f t="shared" si="1"/>
        <v>0</v>
      </c>
      <c r="I89" s="11"/>
      <c r="J89" s="11"/>
      <c r="K89" s="11"/>
      <c r="L89" s="11"/>
      <c r="M89" s="11"/>
    </row>
    <row r="90" spans="1:13" x14ac:dyDescent="0.2">
      <c r="A90" s="18" t="s">
        <v>129</v>
      </c>
      <c r="B90" s="13">
        <f>'ING-MES-FERROSUR'!N91</f>
        <v>0</v>
      </c>
      <c r="C90" s="14">
        <f>'ING-MES-FEPSA'!N91</f>
        <v>996082713.68000007</v>
      </c>
      <c r="D90" s="14">
        <f>'ING-MES-NCA'!N91</f>
        <v>0</v>
      </c>
      <c r="E90" s="14">
        <f>'ING-MES-BELGRANO'!N91</f>
        <v>0</v>
      </c>
      <c r="F90" s="14">
        <f>'ING-MES-URQUIZA'!N91</f>
        <v>0</v>
      </c>
      <c r="G90" s="14">
        <f>'ING-MES-SAN MARTIN'!N91</f>
        <v>0</v>
      </c>
      <c r="H90" s="15">
        <f t="shared" si="1"/>
        <v>996082713.68000007</v>
      </c>
      <c r="I90" s="11"/>
      <c r="J90" s="11"/>
      <c r="K90" s="11"/>
      <c r="L90" s="11"/>
      <c r="M90" s="11"/>
    </row>
    <row r="91" spans="1:13" x14ac:dyDescent="0.2">
      <c r="A91" s="18" t="s">
        <v>93</v>
      </c>
      <c r="B91" s="13">
        <f>'ING-MES-FERROSUR'!N92</f>
        <v>0</v>
      </c>
      <c r="C91" s="14">
        <f>'ING-MES-FEPSA'!N92</f>
        <v>0</v>
      </c>
      <c r="D91" s="14">
        <f>'ING-MES-NCA'!N92</f>
        <v>12564736975.02</v>
      </c>
      <c r="E91" s="14">
        <f>'ING-MES-BELGRANO'!N92</f>
        <v>0</v>
      </c>
      <c r="F91" s="14">
        <f>'ING-MES-URQUIZA'!N92</f>
        <v>0</v>
      </c>
      <c r="G91" s="14">
        <f>'ING-MES-SAN MARTIN'!N92</f>
        <v>1314701312.4000001</v>
      </c>
      <c r="H91" s="15">
        <f t="shared" si="1"/>
        <v>13879438287.42</v>
      </c>
      <c r="I91" s="11"/>
      <c r="J91" s="11"/>
      <c r="K91" s="11"/>
      <c r="L91" s="11"/>
      <c r="M91" s="11"/>
    </row>
    <row r="92" spans="1:13" x14ac:dyDescent="0.2">
      <c r="A92" s="18" t="s">
        <v>92</v>
      </c>
      <c r="B92" s="13">
        <f>'ING-MES-FERROSUR'!N93</f>
        <v>0</v>
      </c>
      <c r="C92" s="14">
        <f>'ING-MES-FEPSA'!N93</f>
        <v>0</v>
      </c>
      <c r="D92" s="14">
        <f>'ING-MES-NCA'!N93</f>
        <v>0</v>
      </c>
      <c r="E92" s="14">
        <f>'ING-MES-BELGRANO'!N93</f>
        <v>903311361.74999976</v>
      </c>
      <c r="F92" s="14">
        <f>'ING-MES-URQUIZA'!N93</f>
        <v>0</v>
      </c>
      <c r="G92" s="14">
        <f>'ING-MES-SAN MARTIN'!N93</f>
        <v>0</v>
      </c>
      <c r="H92" s="15">
        <f t="shared" si="1"/>
        <v>903311361.74999976</v>
      </c>
      <c r="I92" s="11"/>
      <c r="J92" s="11"/>
      <c r="K92" s="11"/>
      <c r="L92" s="11"/>
      <c r="M92" s="11"/>
    </row>
    <row r="93" spans="1:13" ht="12" thickBot="1" x14ac:dyDescent="0.25">
      <c r="A93" s="18" t="s">
        <v>13</v>
      </c>
      <c r="B93" s="13">
        <f>'ING-MES-FERROSUR'!N94</f>
        <v>0</v>
      </c>
      <c r="C93" s="14">
        <f>'ING-MES-FEPSA'!N94</f>
        <v>0</v>
      </c>
      <c r="D93" s="14">
        <f>'ING-MES-NCA'!N94</f>
        <v>0</v>
      </c>
      <c r="E93" s="14">
        <f>'ING-MES-BELGRANO'!N94</f>
        <v>24844385.93</v>
      </c>
      <c r="F93" s="14">
        <f>'ING-MES-URQUIZA'!N94</f>
        <v>0</v>
      </c>
      <c r="G93" s="14">
        <f>'ING-MES-SAN MARTIN'!N94</f>
        <v>35264516.399999999</v>
      </c>
      <c r="H93" s="15">
        <f t="shared" si="1"/>
        <v>60108902.329999998</v>
      </c>
      <c r="I93" s="11"/>
      <c r="J93" s="11"/>
      <c r="K93" s="11"/>
      <c r="L93" s="11"/>
      <c r="M93" s="11"/>
    </row>
    <row r="94" spans="1:13" ht="12" thickBot="1" x14ac:dyDescent="0.25">
      <c r="A94" s="6" t="s">
        <v>94</v>
      </c>
      <c r="B94" s="7">
        <f>'ING-MES-FERROSUR'!N95</f>
        <v>6486165301.5699997</v>
      </c>
      <c r="C94" s="8">
        <f>'ING-MES-FEPSA'!N95</f>
        <v>0</v>
      </c>
      <c r="D94" s="8">
        <f>'ING-MES-NCA'!N95</f>
        <v>63587326.68</v>
      </c>
      <c r="E94" s="8">
        <f>'ING-MES-BELGRANO'!N95</f>
        <v>0</v>
      </c>
      <c r="F94" s="8">
        <f>'ING-MES-URQUIZA'!N95</f>
        <v>0</v>
      </c>
      <c r="G94" s="8">
        <f>'ING-MES-SAN MARTIN'!N95</f>
        <v>12066355.199999999</v>
      </c>
      <c r="H94" s="8">
        <f t="shared" si="1"/>
        <v>6561818983.4499998</v>
      </c>
      <c r="I94" s="11"/>
      <c r="J94" s="11"/>
      <c r="K94" s="11"/>
      <c r="L94" s="11"/>
      <c r="M94" s="11"/>
    </row>
    <row r="95" spans="1:13" x14ac:dyDescent="0.2">
      <c r="A95" s="18" t="s">
        <v>95</v>
      </c>
      <c r="B95" s="13">
        <f>'ING-MES-FERROSUR'!N96</f>
        <v>5500278561.3800001</v>
      </c>
      <c r="C95" s="14">
        <f>'ING-MES-FEPSA'!N96</f>
        <v>0</v>
      </c>
      <c r="D95" s="14">
        <f>'ING-MES-NCA'!N96</f>
        <v>0</v>
      </c>
      <c r="E95" s="14">
        <f>'ING-MES-BELGRANO'!N96</f>
        <v>0</v>
      </c>
      <c r="F95" s="14">
        <f>'ING-MES-URQUIZA'!N96</f>
        <v>0</v>
      </c>
      <c r="G95" s="14">
        <f>'ING-MES-SAN MARTIN'!N96</f>
        <v>12066355.199999999</v>
      </c>
      <c r="H95" s="15">
        <f t="shared" si="1"/>
        <v>5512344916.5799999</v>
      </c>
      <c r="I95" s="11"/>
      <c r="J95" s="11"/>
      <c r="K95" s="11"/>
      <c r="L95" s="11"/>
      <c r="M95" s="11"/>
    </row>
    <row r="96" spans="1:13" x14ac:dyDescent="0.2">
      <c r="A96" s="18" t="s">
        <v>96</v>
      </c>
      <c r="B96" s="13">
        <f>'ING-MES-FERROSUR'!N97</f>
        <v>942926273.74999988</v>
      </c>
      <c r="C96" s="14">
        <f>'ING-MES-FEPSA'!N97</f>
        <v>0</v>
      </c>
      <c r="D96" s="14">
        <f>'ING-MES-NCA'!N97</f>
        <v>0</v>
      </c>
      <c r="E96" s="14">
        <f>'ING-MES-BELGRANO'!N97</f>
        <v>0</v>
      </c>
      <c r="F96" s="14">
        <f>'ING-MES-URQUIZA'!N97</f>
        <v>0</v>
      </c>
      <c r="G96" s="14">
        <f>'ING-MES-SAN MARTIN'!N97</f>
        <v>0</v>
      </c>
      <c r="H96" s="15">
        <f t="shared" si="1"/>
        <v>942926273.74999988</v>
      </c>
      <c r="I96" s="11"/>
      <c r="J96" s="11"/>
      <c r="K96" s="11"/>
      <c r="L96" s="11"/>
      <c r="M96" s="11"/>
    </row>
    <row r="97" spans="1:13" ht="12" thickBot="1" x14ac:dyDescent="0.25">
      <c r="A97" s="18" t="s">
        <v>13</v>
      </c>
      <c r="B97" s="13">
        <f>'ING-MES-FERROSUR'!N98</f>
        <v>42960466.439999998</v>
      </c>
      <c r="C97" s="14">
        <f>'ING-MES-FEPSA'!N98</f>
        <v>0</v>
      </c>
      <c r="D97" s="14">
        <f>'ING-MES-NCA'!N98</f>
        <v>63587326.68</v>
      </c>
      <c r="E97" s="14">
        <f>'ING-MES-BELGRANO'!N98</f>
        <v>0</v>
      </c>
      <c r="F97" s="14">
        <f>'ING-MES-URQUIZA'!N98</f>
        <v>0</v>
      </c>
      <c r="G97" s="14">
        <f>'ING-MES-SAN MARTIN'!N98</f>
        <v>0</v>
      </c>
      <c r="H97" s="15">
        <f t="shared" si="1"/>
        <v>106547793.12</v>
      </c>
      <c r="I97" s="11"/>
      <c r="J97" s="11"/>
      <c r="K97" s="11"/>
      <c r="L97" s="11"/>
      <c r="M97" s="11"/>
    </row>
    <row r="98" spans="1:13" ht="12" thickBot="1" x14ac:dyDescent="0.25">
      <c r="A98" s="6" t="s">
        <v>97</v>
      </c>
      <c r="B98" s="7">
        <f>'ING-MES-FERROSUR'!N99</f>
        <v>207125597.00999999</v>
      </c>
      <c r="C98" s="8">
        <f>'ING-MES-FEPSA'!N99</f>
        <v>0</v>
      </c>
      <c r="D98" s="8">
        <f>'ING-MES-NCA'!N99</f>
        <v>0</v>
      </c>
      <c r="E98" s="8">
        <f>'ING-MES-BELGRANO'!N99</f>
        <v>363931200.93999988</v>
      </c>
      <c r="F98" s="8">
        <f>'ING-MES-URQUIZA'!N99</f>
        <v>0</v>
      </c>
      <c r="G98" s="8">
        <f>'ING-MES-SAN MARTIN'!N99</f>
        <v>453487824.57999992</v>
      </c>
      <c r="H98" s="8">
        <f t="shared" si="1"/>
        <v>1024544622.5299997</v>
      </c>
      <c r="I98" s="11"/>
      <c r="J98" s="11"/>
      <c r="K98" s="11"/>
      <c r="L98" s="11"/>
      <c r="M98" s="11"/>
    </row>
    <row r="99" spans="1:13" ht="12" thickBot="1" x14ac:dyDescent="0.25">
      <c r="A99" s="24" t="s">
        <v>97</v>
      </c>
      <c r="B99" s="22">
        <f>'ING-MES-FERROSUR'!N100</f>
        <v>207125597.00999999</v>
      </c>
      <c r="C99" s="14">
        <f>'ING-MES-FEPSA'!N100</f>
        <v>0</v>
      </c>
      <c r="D99" s="14">
        <f>'ING-MES-NCA'!N100</f>
        <v>0</v>
      </c>
      <c r="E99" s="14">
        <f>'ING-MES-BELGRANO'!N100</f>
        <v>363931200.93999988</v>
      </c>
      <c r="F99" s="14">
        <f>'ING-MES-URQUIZA'!N100</f>
        <v>0</v>
      </c>
      <c r="G99" s="14">
        <f>'ING-MES-SAN MARTIN'!N100</f>
        <v>453487824.57999992</v>
      </c>
      <c r="H99" s="15">
        <f t="shared" si="1"/>
        <v>1024544622.5299997</v>
      </c>
      <c r="I99" s="11"/>
      <c r="J99" s="11"/>
      <c r="K99" s="11"/>
      <c r="L99" s="11"/>
      <c r="M99" s="11"/>
    </row>
    <row r="100" spans="1:13" ht="12" thickBot="1" x14ac:dyDescent="0.25">
      <c r="A100" s="25" t="s">
        <v>7</v>
      </c>
      <c r="B100" s="26">
        <f t="shared" ref="B100:G100" si="2">B98+B94+B85+B80+B73+B57+B49+B38+B36+B24+B21+B16+B9+B3</f>
        <v>36672608903.739998</v>
      </c>
      <c r="C100" s="26">
        <f t="shared" si="2"/>
        <v>48547929169.920006</v>
      </c>
      <c r="D100" s="26">
        <f t="shared" si="2"/>
        <v>58782685978.869995</v>
      </c>
      <c r="E100" s="26">
        <f t="shared" ref="E100" si="3">E98+E94+E85+E80+E73+E57+E49+E38+E36+E24+E21+E16+E9+E3</f>
        <v>40372294821.75</v>
      </c>
      <c r="F100" s="26">
        <f t="shared" si="2"/>
        <v>4927203380.5584002</v>
      </c>
      <c r="G100" s="26">
        <f t="shared" si="2"/>
        <v>47773235982.088699</v>
      </c>
      <c r="H100" s="26">
        <f>H98+H94+H85+H80+H73+H57+H49++H38+H36+H24+H21+H16+H9+H3</f>
        <v>237075958236.92715</v>
      </c>
      <c r="I100" s="11"/>
      <c r="J100" s="11"/>
      <c r="K100" s="11"/>
      <c r="L100" s="11"/>
      <c r="M100" s="11"/>
    </row>
    <row r="101" spans="1:13" x14ac:dyDescent="0.2">
      <c r="B101" s="11" t="s">
        <v>110</v>
      </c>
      <c r="C101" s="11"/>
      <c r="D101" s="11"/>
      <c r="E101" s="11"/>
      <c r="F101" s="11"/>
      <c r="G101" s="28"/>
      <c r="H101" s="28"/>
      <c r="I101" s="11"/>
      <c r="J101" s="11"/>
      <c r="K101" s="11"/>
      <c r="L101" s="11"/>
      <c r="M101" s="11"/>
    </row>
    <row r="102" spans="1:13" x14ac:dyDescent="0.2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1:13" ht="12.75" x14ac:dyDescent="0.2">
      <c r="B103" s="79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</row>
    <row r="104" spans="1:13" x14ac:dyDescent="0.2"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</row>
    <row r="105" spans="1:13" x14ac:dyDescent="0.2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1:13" x14ac:dyDescent="0.2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13" x14ac:dyDescent="0.2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1:13" x14ac:dyDescent="0.2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13" x14ac:dyDescent="0.2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13" x14ac:dyDescent="0.2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13" x14ac:dyDescent="0.2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25" spans="14:14" x14ac:dyDescent="0.2">
      <c r="N125" s="29"/>
    </row>
  </sheetData>
  <mergeCells count="1">
    <mergeCell ref="A1:H1"/>
  </mergeCells>
  <pageMargins left="0.75" right="0.75" top="1" bottom="1" header="0" footer="0"/>
  <pageSetup paperSize="9" scale="49" orientation="portrait" verticalDpi="599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8" sqref="F18"/>
    </sheetView>
  </sheetViews>
  <sheetFormatPr baseColWidth="10" defaultColWidth="45.140625" defaultRowHeight="11.25" x14ac:dyDescent="0.2"/>
  <cols>
    <col min="1" max="1" width="44.28515625" style="1" bestFit="1" customWidth="1"/>
    <col min="2" max="2" width="13.28515625" style="1" customWidth="1"/>
    <col min="3" max="3" width="14.140625" style="1" customWidth="1"/>
    <col min="4" max="4" width="13.28515625" style="1" customWidth="1"/>
    <col min="5" max="5" width="14.7109375" style="1" customWidth="1"/>
    <col min="6" max="7" width="11.7109375" style="1" bestFit="1" customWidth="1"/>
    <col min="8" max="12" width="10.7109375" style="1" customWidth="1"/>
    <col min="13" max="13" width="12.140625" style="1" customWidth="1"/>
    <col min="14" max="14" width="13.7109375" style="1" customWidth="1"/>
    <col min="15" max="256" width="45.140625" style="1"/>
    <col min="257" max="257" width="44.28515625" style="1" bestFit="1" customWidth="1"/>
    <col min="258" max="269" width="10.7109375" style="1" customWidth="1"/>
    <col min="270" max="270" width="11.7109375" style="1" bestFit="1" customWidth="1"/>
    <col min="271" max="512" width="45.140625" style="1"/>
    <col min="513" max="513" width="44.28515625" style="1" bestFit="1" customWidth="1"/>
    <col min="514" max="525" width="10.7109375" style="1" customWidth="1"/>
    <col min="526" max="526" width="11.7109375" style="1" bestFit="1" customWidth="1"/>
    <col min="527" max="768" width="45.140625" style="1"/>
    <col min="769" max="769" width="44.28515625" style="1" bestFit="1" customWidth="1"/>
    <col min="770" max="781" width="10.7109375" style="1" customWidth="1"/>
    <col min="782" max="782" width="11.7109375" style="1" bestFit="1" customWidth="1"/>
    <col min="783" max="1024" width="45.140625" style="1"/>
    <col min="1025" max="1025" width="44.28515625" style="1" bestFit="1" customWidth="1"/>
    <col min="1026" max="1037" width="10.7109375" style="1" customWidth="1"/>
    <col min="1038" max="1038" width="11.7109375" style="1" bestFit="1" customWidth="1"/>
    <col min="1039" max="1280" width="45.140625" style="1"/>
    <col min="1281" max="1281" width="44.28515625" style="1" bestFit="1" customWidth="1"/>
    <col min="1282" max="1293" width="10.7109375" style="1" customWidth="1"/>
    <col min="1294" max="1294" width="11.7109375" style="1" bestFit="1" customWidth="1"/>
    <col min="1295" max="1536" width="45.140625" style="1"/>
    <col min="1537" max="1537" width="44.28515625" style="1" bestFit="1" customWidth="1"/>
    <col min="1538" max="1549" width="10.7109375" style="1" customWidth="1"/>
    <col min="1550" max="1550" width="11.7109375" style="1" bestFit="1" customWidth="1"/>
    <col min="1551" max="1792" width="45.140625" style="1"/>
    <col min="1793" max="1793" width="44.28515625" style="1" bestFit="1" customWidth="1"/>
    <col min="1794" max="1805" width="10.7109375" style="1" customWidth="1"/>
    <col min="1806" max="1806" width="11.7109375" style="1" bestFit="1" customWidth="1"/>
    <col min="1807" max="2048" width="45.140625" style="1"/>
    <col min="2049" max="2049" width="44.28515625" style="1" bestFit="1" customWidth="1"/>
    <col min="2050" max="2061" width="10.7109375" style="1" customWidth="1"/>
    <col min="2062" max="2062" width="11.7109375" style="1" bestFit="1" customWidth="1"/>
    <col min="2063" max="2304" width="45.140625" style="1"/>
    <col min="2305" max="2305" width="44.28515625" style="1" bestFit="1" customWidth="1"/>
    <col min="2306" max="2317" width="10.7109375" style="1" customWidth="1"/>
    <col min="2318" max="2318" width="11.7109375" style="1" bestFit="1" customWidth="1"/>
    <col min="2319" max="2560" width="45.140625" style="1"/>
    <col min="2561" max="2561" width="44.28515625" style="1" bestFit="1" customWidth="1"/>
    <col min="2562" max="2573" width="10.7109375" style="1" customWidth="1"/>
    <col min="2574" max="2574" width="11.7109375" style="1" bestFit="1" customWidth="1"/>
    <col min="2575" max="2816" width="45.140625" style="1"/>
    <col min="2817" max="2817" width="44.28515625" style="1" bestFit="1" customWidth="1"/>
    <col min="2818" max="2829" width="10.7109375" style="1" customWidth="1"/>
    <col min="2830" max="2830" width="11.7109375" style="1" bestFit="1" customWidth="1"/>
    <col min="2831" max="3072" width="45.140625" style="1"/>
    <col min="3073" max="3073" width="44.28515625" style="1" bestFit="1" customWidth="1"/>
    <col min="3074" max="3085" width="10.7109375" style="1" customWidth="1"/>
    <col min="3086" max="3086" width="11.7109375" style="1" bestFit="1" customWidth="1"/>
    <col min="3087" max="3328" width="45.140625" style="1"/>
    <col min="3329" max="3329" width="44.28515625" style="1" bestFit="1" customWidth="1"/>
    <col min="3330" max="3341" width="10.7109375" style="1" customWidth="1"/>
    <col min="3342" max="3342" width="11.7109375" style="1" bestFit="1" customWidth="1"/>
    <col min="3343" max="3584" width="45.140625" style="1"/>
    <col min="3585" max="3585" width="44.28515625" style="1" bestFit="1" customWidth="1"/>
    <col min="3586" max="3597" width="10.7109375" style="1" customWidth="1"/>
    <col min="3598" max="3598" width="11.7109375" style="1" bestFit="1" customWidth="1"/>
    <col min="3599" max="3840" width="45.140625" style="1"/>
    <col min="3841" max="3841" width="44.28515625" style="1" bestFit="1" customWidth="1"/>
    <col min="3842" max="3853" width="10.7109375" style="1" customWidth="1"/>
    <col min="3854" max="3854" width="11.7109375" style="1" bestFit="1" customWidth="1"/>
    <col min="3855" max="4096" width="45.140625" style="1"/>
    <col min="4097" max="4097" width="44.28515625" style="1" bestFit="1" customWidth="1"/>
    <col min="4098" max="4109" width="10.7109375" style="1" customWidth="1"/>
    <col min="4110" max="4110" width="11.7109375" style="1" bestFit="1" customWidth="1"/>
    <col min="4111" max="4352" width="45.140625" style="1"/>
    <col min="4353" max="4353" width="44.28515625" style="1" bestFit="1" customWidth="1"/>
    <col min="4354" max="4365" width="10.7109375" style="1" customWidth="1"/>
    <col min="4366" max="4366" width="11.7109375" style="1" bestFit="1" customWidth="1"/>
    <col min="4367" max="4608" width="45.140625" style="1"/>
    <col min="4609" max="4609" width="44.28515625" style="1" bestFit="1" customWidth="1"/>
    <col min="4610" max="4621" width="10.7109375" style="1" customWidth="1"/>
    <col min="4622" max="4622" width="11.7109375" style="1" bestFit="1" customWidth="1"/>
    <col min="4623" max="4864" width="45.140625" style="1"/>
    <col min="4865" max="4865" width="44.28515625" style="1" bestFit="1" customWidth="1"/>
    <col min="4866" max="4877" width="10.7109375" style="1" customWidth="1"/>
    <col min="4878" max="4878" width="11.7109375" style="1" bestFit="1" customWidth="1"/>
    <col min="4879" max="5120" width="45.140625" style="1"/>
    <col min="5121" max="5121" width="44.28515625" style="1" bestFit="1" customWidth="1"/>
    <col min="5122" max="5133" width="10.7109375" style="1" customWidth="1"/>
    <col min="5134" max="5134" width="11.7109375" style="1" bestFit="1" customWidth="1"/>
    <col min="5135" max="5376" width="45.140625" style="1"/>
    <col min="5377" max="5377" width="44.28515625" style="1" bestFit="1" customWidth="1"/>
    <col min="5378" max="5389" width="10.7109375" style="1" customWidth="1"/>
    <col min="5390" max="5390" width="11.7109375" style="1" bestFit="1" customWidth="1"/>
    <col min="5391" max="5632" width="45.140625" style="1"/>
    <col min="5633" max="5633" width="44.28515625" style="1" bestFit="1" customWidth="1"/>
    <col min="5634" max="5645" width="10.7109375" style="1" customWidth="1"/>
    <col min="5646" max="5646" width="11.7109375" style="1" bestFit="1" customWidth="1"/>
    <col min="5647" max="5888" width="45.140625" style="1"/>
    <col min="5889" max="5889" width="44.28515625" style="1" bestFit="1" customWidth="1"/>
    <col min="5890" max="5901" width="10.7109375" style="1" customWidth="1"/>
    <col min="5902" max="5902" width="11.7109375" style="1" bestFit="1" customWidth="1"/>
    <col min="5903" max="6144" width="45.140625" style="1"/>
    <col min="6145" max="6145" width="44.28515625" style="1" bestFit="1" customWidth="1"/>
    <col min="6146" max="6157" width="10.7109375" style="1" customWidth="1"/>
    <col min="6158" max="6158" width="11.7109375" style="1" bestFit="1" customWidth="1"/>
    <col min="6159" max="6400" width="45.140625" style="1"/>
    <col min="6401" max="6401" width="44.28515625" style="1" bestFit="1" customWidth="1"/>
    <col min="6402" max="6413" width="10.7109375" style="1" customWidth="1"/>
    <col min="6414" max="6414" width="11.7109375" style="1" bestFit="1" customWidth="1"/>
    <col min="6415" max="6656" width="45.140625" style="1"/>
    <col min="6657" max="6657" width="44.28515625" style="1" bestFit="1" customWidth="1"/>
    <col min="6658" max="6669" width="10.7109375" style="1" customWidth="1"/>
    <col min="6670" max="6670" width="11.7109375" style="1" bestFit="1" customWidth="1"/>
    <col min="6671" max="6912" width="45.140625" style="1"/>
    <col min="6913" max="6913" width="44.28515625" style="1" bestFit="1" customWidth="1"/>
    <col min="6914" max="6925" width="10.7109375" style="1" customWidth="1"/>
    <col min="6926" max="6926" width="11.7109375" style="1" bestFit="1" customWidth="1"/>
    <col min="6927" max="7168" width="45.140625" style="1"/>
    <col min="7169" max="7169" width="44.28515625" style="1" bestFit="1" customWidth="1"/>
    <col min="7170" max="7181" width="10.7109375" style="1" customWidth="1"/>
    <col min="7182" max="7182" width="11.7109375" style="1" bestFit="1" customWidth="1"/>
    <col min="7183" max="7424" width="45.140625" style="1"/>
    <col min="7425" max="7425" width="44.28515625" style="1" bestFit="1" customWidth="1"/>
    <col min="7426" max="7437" width="10.7109375" style="1" customWidth="1"/>
    <col min="7438" max="7438" width="11.7109375" style="1" bestFit="1" customWidth="1"/>
    <col min="7439" max="7680" width="45.140625" style="1"/>
    <col min="7681" max="7681" width="44.28515625" style="1" bestFit="1" customWidth="1"/>
    <col min="7682" max="7693" width="10.7109375" style="1" customWidth="1"/>
    <col min="7694" max="7694" width="11.7109375" style="1" bestFit="1" customWidth="1"/>
    <col min="7695" max="7936" width="45.140625" style="1"/>
    <col min="7937" max="7937" width="44.28515625" style="1" bestFit="1" customWidth="1"/>
    <col min="7938" max="7949" width="10.7109375" style="1" customWidth="1"/>
    <col min="7950" max="7950" width="11.7109375" style="1" bestFit="1" customWidth="1"/>
    <col min="7951" max="8192" width="45.140625" style="1"/>
    <col min="8193" max="8193" width="44.28515625" style="1" bestFit="1" customWidth="1"/>
    <col min="8194" max="8205" width="10.7109375" style="1" customWidth="1"/>
    <col min="8206" max="8206" width="11.7109375" style="1" bestFit="1" customWidth="1"/>
    <col min="8207" max="8448" width="45.140625" style="1"/>
    <col min="8449" max="8449" width="44.28515625" style="1" bestFit="1" customWidth="1"/>
    <col min="8450" max="8461" width="10.7109375" style="1" customWidth="1"/>
    <col min="8462" max="8462" width="11.7109375" style="1" bestFit="1" customWidth="1"/>
    <col min="8463" max="8704" width="45.140625" style="1"/>
    <col min="8705" max="8705" width="44.28515625" style="1" bestFit="1" customWidth="1"/>
    <col min="8706" max="8717" width="10.7109375" style="1" customWidth="1"/>
    <col min="8718" max="8718" width="11.7109375" style="1" bestFit="1" customWidth="1"/>
    <col min="8719" max="8960" width="45.140625" style="1"/>
    <col min="8961" max="8961" width="44.28515625" style="1" bestFit="1" customWidth="1"/>
    <col min="8962" max="8973" width="10.7109375" style="1" customWidth="1"/>
    <col min="8974" max="8974" width="11.7109375" style="1" bestFit="1" customWidth="1"/>
    <col min="8975" max="9216" width="45.140625" style="1"/>
    <col min="9217" max="9217" width="44.28515625" style="1" bestFit="1" customWidth="1"/>
    <col min="9218" max="9229" width="10.7109375" style="1" customWidth="1"/>
    <col min="9230" max="9230" width="11.7109375" style="1" bestFit="1" customWidth="1"/>
    <col min="9231" max="9472" width="45.140625" style="1"/>
    <col min="9473" max="9473" width="44.28515625" style="1" bestFit="1" customWidth="1"/>
    <col min="9474" max="9485" width="10.7109375" style="1" customWidth="1"/>
    <col min="9486" max="9486" width="11.7109375" style="1" bestFit="1" customWidth="1"/>
    <col min="9487" max="9728" width="45.140625" style="1"/>
    <col min="9729" max="9729" width="44.28515625" style="1" bestFit="1" customWidth="1"/>
    <col min="9730" max="9741" width="10.7109375" style="1" customWidth="1"/>
    <col min="9742" max="9742" width="11.7109375" style="1" bestFit="1" customWidth="1"/>
    <col min="9743" max="9984" width="45.140625" style="1"/>
    <col min="9985" max="9985" width="44.28515625" style="1" bestFit="1" customWidth="1"/>
    <col min="9986" max="9997" width="10.7109375" style="1" customWidth="1"/>
    <col min="9998" max="9998" width="11.7109375" style="1" bestFit="1" customWidth="1"/>
    <col min="9999" max="10240" width="45.140625" style="1"/>
    <col min="10241" max="10241" width="44.28515625" style="1" bestFit="1" customWidth="1"/>
    <col min="10242" max="10253" width="10.7109375" style="1" customWidth="1"/>
    <col min="10254" max="10254" width="11.7109375" style="1" bestFit="1" customWidth="1"/>
    <col min="10255" max="10496" width="45.140625" style="1"/>
    <col min="10497" max="10497" width="44.28515625" style="1" bestFit="1" customWidth="1"/>
    <col min="10498" max="10509" width="10.7109375" style="1" customWidth="1"/>
    <col min="10510" max="10510" width="11.7109375" style="1" bestFit="1" customWidth="1"/>
    <col min="10511" max="10752" width="45.140625" style="1"/>
    <col min="10753" max="10753" width="44.28515625" style="1" bestFit="1" customWidth="1"/>
    <col min="10754" max="10765" width="10.7109375" style="1" customWidth="1"/>
    <col min="10766" max="10766" width="11.7109375" style="1" bestFit="1" customWidth="1"/>
    <col min="10767" max="11008" width="45.140625" style="1"/>
    <col min="11009" max="11009" width="44.28515625" style="1" bestFit="1" customWidth="1"/>
    <col min="11010" max="11021" width="10.7109375" style="1" customWidth="1"/>
    <col min="11022" max="11022" width="11.7109375" style="1" bestFit="1" customWidth="1"/>
    <col min="11023" max="11264" width="45.140625" style="1"/>
    <col min="11265" max="11265" width="44.28515625" style="1" bestFit="1" customWidth="1"/>
    <col min="11266" max="11277" width="10.7109375" style="1" customWidth="1"/>
    <col min="11278" max="11278" width="11.7109375" style="1" bestFit="1" customWidth="1"/>
    <col min="11279" max="11520" width="45.140625" style="1"/>
    <col min="11521" max="11521" width="44.28515625" style="1" bestFit="1" customWidth="1"/>
    <col min="11522" max="11533" width="10.7109375" style="1" customWidth="1"/>
    <col min="11534" max="11534" width="11.7109375" style="1" bestFit="1" customWidth="1"/>
    <col min="11535" max="11776" width="45.140625" style="1"/>
    <col min="11777" max="11777" width="44.28515625" style="1" bestFit="1" customWidth="1"/>
    <col min="11778" max="11789" width="10.7109375" style="1" customWidth="1"/>
    <col min="11790" max="11790" width="11.7109375" style="1" bestFit="1" customWidth="1"/>
    <col min="11791" max="12032" width="45.140625" style="1"/>
    <col min="12033" max="12033" width="44.28515625" style="1" bestFit="1" customWidth="1"/>
    <col min="12034" max="12045" width="10.7109375" style="1" customWidth="1"/>
    <col min="12046" max="12046" width="11.7109375" style="1" bestFit="1" customWidth="1"/>
    <col min="12047" max="12288" width="45.140625" style="1"/>
    <col min="12289" max="12289" width="44.28515625" style="1" bestFit="1" customWidth="1"/>
    <col min="12290" max="12301" width="10.7109375" style="1" customWidth="1"/>
    <col min="12302" max="12302" width="11.7109375" style="1" bestFit="1" customWidth="1"/>
    <col min="12303" max="12544" width="45.140625" style="1"/>
    <col min="12545" max="12545" width="44.28515625" style="1" bestFit="1" customWidth="1"/>
    <col min="12546" max="12557" width="10.7109375" style="1" customWidth="1"/>
    <col min="12558" max="12558" width="11.7109375" style="1" bestFit="1" customWidth="1"/>
    <col min="12559" max="12800" width="45.140625" style="1"/>
    <col min="12801" max="12801" width="44.28515625" style="1" bestFit="1" customWidth="1"/>
    <col min="12802" max="12813" width="10.7109375" style="1" customWidth="1"/>
    <col min="12814" max="12814" width="11.7109375" style="1" bestFit="1" customWidth="1"/>
    <col min="12815" max="13056" width="45.140625" style="1"/>
    <col min="13057" max="13057" width="44.28515625" style="1" bestFit="1" customWidth="1"/>
    <col min="13058" max="13069" width="10.7109375" style="1" customWidth="1"/>
    <col min="13070" max="13070" width="11.7109375" style="1" bestFit="1" customWidth="1"/>
    <col min="13071" max="13312" width="45.140625" style="1"/>
    <col min="13313" max="13313" width="44.28515625" style="1" bestFit="1" customWidth="1"/>
    <col min="13314" max="13325" width="10.7109375" style="1" customWidth="1"/>
    <col min="13326" max="13326" width="11.7109375" style="1" bestFit="1" customWidth="1"/>
    <col min="13327" max="13568" width="45.140625" style="1"/>
    <col min="13569" max="13569" width="44.28515625" style="1" bestFit="1" customWidth="1"/>
    <col min="13570" max="13581" width="10.7109375" style="1" customWidth="1"/>
    <col min="13582" max="13582" width="11.7109375" style="1" bestFit="1" customWidth="1"/>
    <col min="13583" max="13824" width="45.140625" style="1"/>
    <col min="13825" max="13825" width="44.28515625" style="1" bestFit="1" customWidth="1"/>
    <col min="13826" max="13837" width="10.7109375" style="1" customWidth="1"/>
    <col min="13838" max="13838" width="11.7109375" style="1" bestFit="1" customWidth="1"/>
    <col min="13839" max="14080" width="45.140625" style="1"/>
    <col min="14081" max="14081" width="44.28515625" style="1" bestFit="1" customWidth="1"/>
    <col min="14082" max="14093" width="10.7109375" style="1" customWidth="1"/>
    <col min="14094" max="14094" width="11.7109375" style="1" bestFit="1" customWidth="1"/>
    <col min="14095" max="14336" width="45.140625" style="1"/>
    <col min="14337" max="14337" width="44.28515625" style="1" bestFit="1" customWidth="1"/>
    <col min="14338" max="14349" width="10.7109375" style="1" customWidth="1"/>
    <col min="14350" max="14350" width="11.7109375" style="1" bestFit="1" customWidth="1"/>
    <col min="14351" max="14592" width="45.140625" style="1"/>
    <col min="14593" max="14593" width="44.28515625" style="1" bestFit="1" customWidth="1"/>
    <col min="14594" max="14605" width="10.7109375" style="1" customWidth="1"/>
    <col min="14606" max="14606" width="11.7109375" style="1" bestFit="1" customWidth="1"/>
    <col min="14607" max="14848" width="45.140625" style="1"/>
    <col min="14849" max="14849" width="44.28515625" style="1" bestFit="1" customWidth="1"/>
    <col min="14850" max="14861" width="10.7109375" style="1" customWidth="1"/>
    <col min="14862" max="14862" width="11.7109375" style="1" bestFit="1" customWidth="1"/>
    <col min="14863" max="15104" width="45.140625" style="1"/>
    <col min="15105" max="15105" width="44.28515625" style="1" bestFit="1" customWidth="1"/>
    <col min="15106" max="15117" width="10.7109375" style="1" customWidth="1"/>
    <col min="15118" max="15118" width="11.7109375" style="1" bestFit="1" customWidth="1"/>
    <col min="15119" max="15360" width="45.140625" style="1"/>
    <col min="15361" max="15361" width="44.28515625" style="1" bestFit="1" customWidth="1"/>
    <col min="15362" max="15373" width="10.7109375" style="1" customWidth="1"/>
    <col min="15374" max="15374" width="11.7109375" style="1" bestFit="1" customWidth="1"/>
    <col min="15375" max="15616" width="45.140625" style="1"/>
    <col min="15617" max="15617" width="44.28515625" style="1" bestFit="1" customWidth="1"/>
    <col min="15618" max="15629" width="10.7109375" style="1" customWidth="1"/>
    <col min="15630" max="15630" width="11.7109375" style="1" bestFit="1" customWidth="1"/>
    <col min="15631" max="15872" width="45.140625" style="1"/>
    <col min="15873" max="15873" width="44.28515625" style="1" bestFit="1" customWidth="1"/>
    <col min="15874" max="15885" width="10.7109375" style="1" customWidth="1"/>
    <col min="15886" max="15886" width="11.7109375" style="1" bestFit="1" customWidth="1"/>
    <col min="15887" max="16128" width="45.140625" style="1"/>
    <col min="16129" max="16129" width="44.28515625" style="1" bestFit="1" customWidth="1"/>
    <col min="16130" max="16141" width="10.7109375" style="1" customWidth="1"/>
    <col min="16142" max="16142" width="11.7109375" style="1" bestFit="1" customWidth="1"/>
    <col min="16143" max="16384" width="45.140625" style="1"/>
  </cols>
  <sheetData>
    <row r="1" spans="1:19" ht="35.1" customHeight="1" thickBot="1" x14ac:dyDescent="0.25">
      <c r="A1" s="152" t="s">
        <v>132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9" s="5" customFormat="1" ht="12" thickBot="1" x14ac:dyDescent="0.25">
      <c r="A2" s="30" t="s">
        <v>0</v>
      </c>
      <c r="B2" s="3" t="s">
        <v>98</v>
      </c>
      <c r="C2" s="3" t="s">
        <v>99</v>
      </c>
      <c r="D2" s="31" t="s">
        <v>100</v>
      </c>
      <c r="E2" s="32" t="s">
        <v>101</v>
      </c>
      <c r="F2" s="32" t="s">
        <v>102</v>
      </c>
      <c r="G2" s="32" t="s">
        <v>103</v>
      </c>
      <c r="H2" s="32" t="s">
        <v>104</v>
      </c>
      <c r="I2" s="32" t="s">
        <v>105</v>
      </c>
      <c r="J2" s="32" t="s">
        <v>106</v>
      </c>
      <c r="K2" s="32" t="s">
        <v>107</v>
      </c>
      <c r="L2" s="32" t="s">
        <v>108</v>
      </c>
      <c r="M2" s="32" t="s">
        <v>109</v>
      </c>
      <c r="N2" s="3" t="s">
        <v>7</v>
      </c>
      <c r="O2" s="4"/>
    </row>
    <row r="3" spans="1:19" s="36" customFormat="1" ht="12" thickBot="1" x14ac:dyDescent="0.25">
      <c r="A3" s="6" t="s">
        <v>8</v>
      </c>
      <c r="B3" s="7">
        <f>'ING-MES-FERROSUR'!B4+'ING-MES-FEPSA'!B4+'ING-MES-NCA'!B4+'ING-MES-BELGRANO'!B4+'ING-MES-URQUIZA'!B4+'ING-MES-SAN MARTIN'!B4</f>
        <v>69744026.519999996</v>
      </c>
      <c r="C3" s="7">
        <f>'ING-MES-FERROSUR'!C4+'ING-MES-FEPSA'!C4+'ING-MES-NCA'!C4+'ING-MES-BELGRANO'!C4+'ING-MES-URQUIZA'!C4+'ING-MES-SAN MARTIN'!C4</f>
        <v>59548532.75</v>
      </c>
      <c r="D3" s="8">
        <f>'ING-MES-FERROSUR'!D4+'ING-MES-FEPSA'!D4+'ING-MES-NCA'!D4+'ING-MES-BELGRANO'!D4+'ING-MES-URQUIZA'!D4+'ING-MES-SAN MARTIN'!D4</f>
        <v>115604341.25999999</v>
      </c>
      <c r="E3" s="8">
        <f>'ING-MES-FERROSUR'!E4+'ING-MES-FEPSA'!E4+'ING-MES-NCA'!E4+'ING-MES-BELGRANO'!E4+'ING-MES-URQUIZA'!E4+'ING-MES-SAN MARTIN'!E4</f>
        <v>43965416.5</v>
      </c>
      <c r="F3" s="8">
        <f>'ING-MES-FERROSUR'!F4+'ING-MES-FEPSA'!F4+'ING-MES-NCA'!F4+'ING-MES-BELGRANO'!F4+'ING-MES-URQUIZA'!F4+'ING-MES-SAN MARTIN'!F4</f>
        <v>195532318.13</v>
      </c>
      <c r="G3" s="8">
        <f>'ING-MES-FERROSUR'!G4+'ING-MES-FEPSA'!G4+'ING-MES-NCA'!G4+'ING-MES-BELGRANO'!G4+'ING-MES-URQUIZA'!G4+'ING-MES-SAN MARTIN'!G4</f>
        <v>56942588.170000002</v>
      </c>
      <c r="H3" s="8">
        <f>'ING-MES-FERROSUR'!H4+'ING-MES-FEPSA'!H4+'ING-MES-NCA'!H4+'ING-MES-BELGRANO'!H4+'ING-MES-URQUIZA'!H4+'ING-MES-SAN MARTIN'!H4</f>
        <v>158578192.13999999</v>
      </c>
      <c r="I3" s="8">
        <f>'ING-MES-FERROSUR'!I4+'ING-MES-FEPSA'!I4+'ING-MES-NCA'!I4+'ING-MES-BELGRANO'!I4+'ING-MES-URQUIZA'!I4+'ING-MES-SAN MARTIN'!I4</f>
        <v>71864953.060000002</v>
      </c>
      <c r="J3" s="8">
        <f>'ING-MES-FERROSUR'!J4+'ING-MES-FEPSA'!J4+'ING-MES-NCA'!J4+'ING-MES-BELGRANO'!J4+'ING-MES-URQUIZA'!J4+'ING-MES-SAN MARTIN'!J4</f>
        <v>91600472</v>
      </c>
      <c r="K3" s="8">
        <f>'ING-MES-FERROSUR'!K4+'ING-MES-FEPSA'!K4+'ING-MES-NCA'!K4+'ING-MES-BELGRANO'!K4+'ING-MES-URQUIZA'!K4+'ING-MES-SAN MARTIN'!K4</f>
        <v>0</v>
      </c>
      <c r="L3" s="8">
        <f>'ING-MES-FERROSUR'!L4+'ING-MES-FEPSA'!L4+'ING-MES-NCA'!L4+'ING-MES-BELGRANO'!L4+'ING-MES-URQUIZA'!L4+'ING-MES-SAN MARTIN'!L4</f>
        <v>0</v>
      </c>
      <c r="M3" s="8">
        <f>'ING-MES-FERROSUR'!M4+'ING-MES-FEPSA'!M4+'ING-MES-NCA'!M4+'ING-MES-BELGRANO'!M4+'ING-MES-URQUIZA'!M4+'ING-MES-SAN MARTIN'!M4</f>
        <v>0</v>
      </c>
      <c r="N3" s="8">
        <f>SUM(B3:M3)</f>
        <v>863380840.52999997</v>
      </c>
      <c r="O3" s="33"/>
      <c r="P3" s="34"/>
      <c r="Q3" s="35"/>
      <c r="R3" s="35"/>
      <c r="S3" s="35"/>
    </row>
    <row r="4" spans="1:19" x14ac:dyDescent="0.2">
      <c r="A4" s="12" t="s">
        <v>9</v>
      </c>
      <c r="B4" s="13">
        <f>'ING-MES-FERROSUR'!B5+'ING-MES-FEPSA'!B5+'ING-MES-NCA'!B5+'ING-MES-BELGRANO'!B5+'ING-MES-URQUIZA'!B5+'ING-MES-SAN MARTIN'!B5</f>
        <v>64417403.43</v>
      </c>
      <c r="C4" s="13">
        <f>'ING-MES-FERROSUR'!C5+'ING-MES-FEPSA'!C5+'ING-MES-NCA'!C5+'ING-MES-BELGRANO'!C5+'ING-MES-URQUIZA'!C5+'ING-MES-SAN MARTIN'!C5</f>
        <v>53426982.780000001</v>
      </c>
      <c r="D4" s="13">
        <f>'ING-MES-FERROSUR'!D5+'ING-MES-FEPSA'!D5+'ING-MES-NCA'!D5+'ING-MES-BELGRANO'!D5+'ING-MES-URQUIZA'!D5+'ING-MES-SAN MARTIN'!D5</f>
        <v>102619065.08</v>
      </c>
      <c r="E4" s="13">
        <f>'ING-MES-FERROSUR'!E5+'ING-MES-FEPSA'!E5+'ING-MES-NCA'!E5+'ING-MES-BELGRANO'!E5+'ING-MES-URQUIZA'!E5+'ING-MES-SAN MARTIN'!E5</f>
        <v>43965416.5</v>
      </c>
      <c r="F4" s="13">
        <f>'ING-MES-FERROSUR'!F5+'ING-MES-FEPSA'!F5+'ING-MES-NCA'!F5+'ING-MES-BELGRANO'!F5+'ING-MES-URQUIZA'!F5+'ING-MES-SAN MARTIN'!F5</f>
        <v>177337174.13</v>
      </c>
      <c r="G4" s="13">
        <f>'ING-MES-FERROSUR'!G5+'ING-MES-FEPSA'!G5+'ING-MES-NCA'!G5+'ING-MES-BELGRANO'!G5+'ING-MES-URQUIZA'!G5+'ING-MES-SAN MARTIN'!G5</f>
        <v>44759561.170000002</v>
      </c>
      <c r="H4" s="13">
        <f>'ING-MES-FERROSUR'!H5+'ING-MES-FEPSA'!H5+'ING-MES-NCA'!H5+'ING-MES-BELGRANO'!H5+'ING-MES-URQUIZA'!H5+'ING-MES-SAN MARTIN'!H5</f>
        <v>139324543.13999999</v>
      </c>
      <c r="I4" s="13">
        <f>'ING-MES-FERROSUR'!I5+'ING-MES-FEPSA'!I5+'ING-MES-NCA'!I5+'ING-MES-BELGRANO'!I5+'ING-MES-URQUIZA'!I5+'ING-MES-SAN MARTIN'!I5</f>
        <v>58725721.060000002</v>
      </c>
      <c r="J4" s="13">
        <f>'ING-MES-FERROSUR'!J5+'ING-MES-FEPSA'!J5+'ING-MES-NCA'!J5+'ING-MES-BELGRANO'!J5+'ING-MES-URQUIZA'!J5+'ING-MES-SAN MARTIN'!J5</f>
        <v>91600472</v>
      </c>
      <c r="K4" s="13">
        <f>'ING-MES-FERROSUR'!K5+'ING-MES-FEPSA'!K5+'ING-MES-NCA'!K5+'ING-MES-BELGRANO'!K5+'ING-MES-URQUIZA'!K5+'ING-MES-SAN MARTIN'!K5</f>
        <v>0</v>
      </c>
      <c r="L4" s="13">
        <f>'ING-MES-FERROSUR'!L5+'ING-MES-FEPSA'!L5+'ING-MES-NCA'!L5+'ING-MES-BELGRANO'!L5+'ING-MES-URQUIZA'!L5+'ING-MES-SAN MARTIN'!L5</f>
        <v>0</v>
      </c>
      <c r="M4" s="13">
        <f>'ING-MES-FERROSUR'!M5+'ING-MES-FEPSA'!M5+'ING-MES-NCA'!M5+'ING-MES-BELGRANO'!M5+'ING-MES-URQUIZA'!M5+'ING-MES-SAN MARTIN'!M5</f>
        <v>0</v>
      </c>
      <c r="N4" s="14">
        <f t="shared" ref="N4:N67" si="0">SUM(B4:M4)</f>
        <v>776176339.28999996</v>
      </c>
      <c r="O4" s="9"/>
      <c r="P4" s="10"/>
      <c r="Q4" s="11"/>
      <c r="R4" s="11"/>
      <c r="S4" s="11"/>
    </row>
    <row r="5" spans="1:19" x14ac:dyDescent="0.2">
      <c r="A5" s="12" t="s">
        <v>10</v>
      </c>
      <c r="B5" s="37">
        <f>'ING-MES-FERROSUR'!B6+'ING-MES-FEPSA'!B6+'ING-MES-NCA'!B6+'ING-MES-BELGRANO'!B6+'ING-MES-URQUIZA'!B6+'ING-MES-SAN MARTIN'!B6</f>
        <v>0</v>
      </c>
      <c r="C5" s="37">
        <f>'ING-MES-FERROSUR'!C6+'ING-MES-FEPSA'!C6+'ING-MES-NCA'!C6+'ING-MES-BELGRANO'!C6+'ING-MES-URQUIZA'!C6+'ING-MES-SAN MARTIN'!C6</f>
        <v>0</v>
      </c>
      <c r="D5" s="37">
        <f>'ING-MES-FERROSUR'!D6+'ING-MES-FEPSA'!D6+'ING-MES-NCA'!D6+'ING-MES-BELGRANO'!D6+'ING-MES-URQUIZA'!D6+'ING-MES-SAN MARTIN'!D6</f>
        <v>0</v>
      </c>
      <c r="E5" s="37">
        <f>'ING-MES-FERROSUR'!E6+'ING-MES-FEPSA'!E6+'ING-MES-NCA'!E6+'ING-MES-BELGRANO'!E6+'ING-MES-URQUIZA'!E6+'ING-MES-SAN MARTIN'!E6</f>
        <v>0</v>
      </c>
      <c r="F5" s="37">
        <f>'ING-MES-FERROSUR'!F6+'ING-MES-FEPSA'!F6+'ING-MES-NCA'!F6+'ING-MES-BELGRANO'!F6+'ING-MES-URQUIZA'!F6+'ING-MES-SAN MARTIN'!F6</f>
        <v>0</v>
      </c>
      <c r="G5" s="37">
        <f>'ING-MES-FERROSUR'!G6+'ING-MES-FEPSA'!G6+'ING-MES-NCA'!G6+'ING-MES-BELGRANO'!G6+'ING-MES-URQUIZA'!G6+'ING-MES-SAN MARTIN'!G6</f>
        <v>0</v>
      </c>
      <c r="H5" s="37">
        <f>'ING-MES-FERROSUR'!H6+'ING-MES-FEPSA'!H6+'ING-MES-NCA'!H6+'ING-MES-BELGRANO'!H6+'ING-MES-URQUIZA'!H6+'ING-MES-SAN MARTIN'!H6</f>
        <v>19253649</v>
      </c>
      <c r="I5" s="37">
        <f>'ING-MES-FERROSUR'!I6+'ING-MES-FEPSA'!I6+'ING-MES-NCA'!I6+'ING-MES-BELGRANO'!I6+'ING-MES-URQUIZA'!I6+'ING-MES-SAN MARTIN'!I6</f>
        <v>0</v>
      </c>
      <c r="J5" s="37">
        <f>'ING-MES-FERROSUR'!J6+'ING-MES-FEPSA'!J6+'ING-MES-NCA'!J6+'ING-MES-BELGRANO'!J6+'ING-MES-URQUIZA'!J6+'ING-MES-SAN MARTIN'!J6</f>
        <v>0</v>
      </c>
      <c r="K5" s="37">
        <f>'ING-MES-FERROSUR'!K6+'ING-MES-FEPSA'!K6+'ING-MES-NCA'!K6+'ING-MES-BELGRANO'!K6+'ING-MES-URQUIZA'!K6+'ING-MES-SAN MARTIN'!K6</f>
        <v>0</v>
      </c>
      <c r="L5" s="37">
        <f>'ING-MES-FERROSUR'!L6+'ING-MES-FEPSA'!L6+'ING-MES-NCA'!L6+'ING-MES-BELGRANO'!L6+'ING-MES-URQUIZA'!L6+'ING-MES-SAN MARTIN'!L6</f>
        <v>0</v>
      </c>
      <c r="M5" s="37">
        <f>'ING-MES-FERROSUR'!M6+'ING-MES-FEPSA'!M6+'ING-MES-NCA'!M6+'ING-MES-BELGRANO'!M6+'ING-MES-URQUIZA'!M6+'ING-MES-SAN MARTIN'!M6</f>
        <v>0</v>
      </c>
      <c r="N5" s="15">
        <f t="shared" si="0"/>
        <v>19253649</v>
      </c>
      <c r="O5" s="9"/>
      <c r="P5" s="10"/>
      <c r="Q5" s="11"/>
      <c r="R5" s="11"/>
      <c r="S5" s="11"/>
    </row>
    <row r="6" spans="1:19" x14ac:dyDescent="0.2">
      <c r="A6" s="12" t="s">
        <v>11</v>
      </c>
      <c r="B6" s="37">
        <f>'ING-MES-FERROSUR'!B7+'ING-MES-FEPSA'!B7+'ING-MES-NCA'!B7+'ING-MES-BELGRANO'!B7+'ING-MES-URQUIZA'!B7+'ING-MES-SAN MARTIN'!B7</f>
        <v>0</v>
      </c>
      <c r="C6" s="37">
        <f>'ING-MES-FERROSUR'!C7+'ING-MES-FEPSA'!C7+'ING-MES-NCA'!C7+'ING-MES-BELGRANO'!C7+'ING-MES-URQUIZA'!C7+'ING-MES-SAN MARTIN'!C7</f>
        <v>0</v>
      </c>
      <c r="D6" s="37">
        <f>'ING-MES-FERROSUR'!D7+'ING-MES-FEPSA'!D7+'ING-MES-NCA'!D7+'ING-MES-BELGRANO'!D7+'ING-MES-URQUIZA'!D7+'ING-MES-SAN MARTIN'!D7</f>
        <v>0</v>
      </c>
      <c r="E6" s="37">
        <f>'ING-MES-FERROSUR'!E7+'ING-MES-FEPSA'!E7+'ING-MES-NCA'!E7+'ING-MES-BELGRANO'!E7+'ING-MES-URQUIZA'!E7+'ING-MES-SAN MARTIN'!E7</f>
        <v>0</v>
      </c>
      <c r="F6" s="37">
        <f>'ING-MES-FERROSUR'!F7+'ING-MES-FEPSA'!F7+'ING-MES-NCA'!F7+'ING-MES-BELGRANO'!F7+'ING-MES-URQUIZA'!F7+'ING-MES-SAN MARTIN'!F7</f>
        <v>0</v>
      </c>
      <c r="G6" s="37">
        <f>'ING-MES-FERROSUR'!G7+'ING-MES-FEPSA'!G7+'ING-MES-NCA'!G7+'ING-MES-BELGRANO'!G7+'ING-MES-URQUIZA'!G7+'ING-MES-SAN MARTIN'!G7</f>
        <v>0</v>
      </c>
      <c r="H6" s="37">
        <f>'ING-MES-FERROSUR'!H7+'ING-MES-FEPSA'!H7+'ING-MES-NCA'!H7+'ING-MES-BELGRANO'!H7+'ING-MES-URQUIZA'!H7+'ING-MES-SAN MARTIN'!H7</f>
        <v>0</v>
      </c>
      <c r="I6" s="37">
        <f>'ING-MES-FERROSUR'!I7+'ING-MES-FEPSA'!I7+'ING-MES-NCA'!I7+'ING-MES-BELGRANO'!I7+'ING-MES-URQUIZA'!I7+'ING-MES-SAN MARTIN'!I7</f>
        <v>0</v>
      </c>
      <c r="J6" s="37">
        <f>'ING-MES-FERROSUR'!J7+'ING-MES-FEPSA'!J7+'ING-MES-NCA'!J7+'ING-MES-BELGRANO'!J7+'ING-MES-URQUIZA'!J7+'ING-MES-SAN MARTIN'!J7</f>
        <v>0</v>
      </c>
      <c r="K6" s="37">
        <f>'ING-MES-FERROSUR'!K7+'ING-MES-FEPSA'!K7+'ING-MES-NCA'!K7+'ING-MES-BELGRANO'!K7+'ING-MES-URQUIZA'!K7+'ING-MES-SAN MARTIN'!K7</f>
        <v>0</v>
      </c>
      <c r="L6" s="37">
        <f>'ING-MES-FERROSUR'!L7+'ING-MES-FEPSA'!L7+'ING-MES-NCA'!L7+'ING-MES-BELGRANO'!L7+'ING-MES-URQUIZA'!L7+'ING-MES-SAN MARTIN'!L7</f>
        <v>0</v>
      </c>
      <c r="M6" s="37">
        <f>'ING-MES-FERROSUR'!M7+'ING-MES-FEPSA'!M7+'ING-MES-NCA'!M7+'ING-MES-BELGRANO'!M7+'ING-MES-URQUIZA'!M7+'ING-MES-SAN MARTIN'!M7</f>
        <v>0</v>
      </c>
      <c r="N6" s="15">
        <f t="shared" si="0"/>
        <v>0</v>
      </c>
      <c r="O6" s="9"/>
      <c r="P6" s="10"/>
      <c r="Q6" s="11"/>
      <c r="R6" s="11"/>
      <c r="S6" s="11"/>
    </row>
    <row r="7" spans="1:19" x14ac:dyDescent="0.2">
      <c r="A7" s="16" t="s">
        <v>12</v>
      </c>
      <c r="B7" s="37">
        <f>'ING-MES-FERROSUR'!B8+'ING-MES-FEPSA'!B8+'ING-MES-NCA'!B8+'ING-MES-BELGRANO'!B8+'ING-MES-URQUIZA'!B8+'ING-MES-SAN MARTIN'!B8</f>
        <v>0</v>
      </c>
      <c r="C7" s="37">
        <f>'ING-MES-FERROSUR'!C8+'ING-MES-FEPSA'!C8+'ING-MES-NCA'!C8+'ING-MES-BELGRANO'!C8+'ING-MES-URQUIZA'!C8+'ING-MES-SAN MARTIN'!C8</f>
        <v>0</v>
      </c>
      <c r="D7" s="37">
        <f>'ING-MES-FERROSUR'!D8+'ING-MES-FEPSA'!D8+'ING-MES-NCA'!D8+'ING-MES-BELGRANO'!D8+'ING-MES-URQUIZA'!D8+'ING-MES-SAN MARTIN'!D8</f>
        <v>0</v>
      </c>
      <c r="E7" s="37">
        <f>'ING-MES-FERROSUR'!E8+'ING-MES-FEPSA'!E8+'ING-MES-NCA'!E8+'ING-MES-BELGRANO'!E8+'ING-MES-URQUIZA'!E8+'ING-MES-SAN MARTIN'!E8</f>
        <v>0</v>
      </c>
      <c r="F7" s="37">
        <f>'ING-MES-FERROSUR'!F8+'ING-MES-FEPSA'!F8+'ING-MES-NCA'!F8+'ING-MES-BELGRANO'!F8+'ING-MES-URQUIZA'!F8+'ING-MES-SAN MARTIN'!F8</f>
        <v>0</v>
      </c>
      <c r="G7" s="37">
        <f>'ING-MES-FERROSUR'!G8+'ING-MES-FEPSA'!G8+'ING-MES-NCA'!G8+'ING-MES-BELGRANO'!G8+'ING-MES-URQUIZA'!G8+'ING-MES-SAN MARTIN'!G8</f>
        <v>0</v>
      </c>
      <c r="H7" s="37">
        <f>'ING-MES-FERROSUR'!H8+'ING-MES-FEPSA'!H8+'ING-MES-NCA'!H8+'ING-MES-BELGRANO'!H8+'ING-MES-URQUIZA'!H8+'ING-MES-SAN MARTIN'!H8</f>
        <v>0</v>
      </c>
      <c r="I7" s="37">
        <f>'ING-MES-FERROSUR'!I8+'ING-MES-FEPSA'!I8+'ING-MES-NCA'!I8+'ING-MES-BELGRANO'!I8+'ING-MES-URQUIZA'!I8+'ING-MES-SAN MARTIN'!I8</f>
        <v>0</v>
      </c>
      <c r="J7" s="37">
        <f>'ING-MES-FERROSUR'!J8+'ING-MES-FEPSA'!J8+'ING-MES-NCA'!J8+'ING-MES-BELGRANO'!J8+'ING-MES-URQUIZA'!J8+'ING-MES-SAN MARTIN'!J8</f>
        <v>0</v>
      </c>
      <c r="K7" s="37">
        <f>'ING-MES-FERROSUR'!K8+'ING-MES-FEPSA'!K8+'ING-MES-NCA'!K8+'ING-MES-BELGRANO'!K8+'ING-MES-URQUIZA'!K8+'ING-MES-SAN MARTIN'!K8</f>
        <v>0</v>
      </c>
      <c r="L7" s="37">
        <f>'ING-MES-FERROSUR'!L8+'ING-MES-FEPSA'!L8+'ING-MES-NCA'!L8+'ING-MES-BELGRANO'!L8+'ING-MES-URQUIZA'!L8+'ING-MES-SAN MARTIN'!L8</f>
        <v>0</v>
      </c>
      <c r="M7" s="37">
        <f>'ING-MES-FERROSUR'!M8+'ING-MES-FEPSA'!M8+'ING-MES-NCA'!M8+'ING-MES-BELGRANO'!M8+'ING-MES-URQUIZA'!M8+'ING-MES-SAN MARTIN'!M8</f>
        <v>0</v>
      </c>
      <c r="N7" s="15">
        <f t="shared" si="0"/>
        <v>0</v>
      </c>
      <c r="O7" s="9"/>
      <c r="P7" s="10"/>
      <c r="Q7" s="11"/>
      <c r="R7" s="11"/>
      <c r="S7" s="11"/>
    </row>
    <row r="8" spans="1:19" s="36" customFormat="1" ht="12" thickBot="1" x14ac:dyDescent="0.25">
      <c r="A8" s="17" t="s">
        <v>13</v>
      </c>
      <c r="B8" s="19">
        <f>'ING-MES-FERROSUR'!B9+'ING-MES-FEPSA'!B9+'ING-MES-NCA'!B9+'ING-MES-BELGRANO'!B9+'ING-MES-URQUIZA'!B9+'ING-MES-SAN MARTIN'!B9</f>
        <v>5326623.09</v>
      </c>
      <c r="C8" s="19">
        <f>'ING-MES-FERROSUR'!C9+'ING-MES-FEPSA'!C9+'ING-MES-NCA'!C9+'ING-MES-BELGRANO'!C9+'ING-MES-URQUIZA'!C9+'ING-MES-SAN MARTIN'!C9</f>
        <v>6121549.9699999997</v>
      </c>
      <c r="D8" s="19">
        <f>'ING-MES-FERROSUR'!D9+'ING-MES-FEPSA'!D9+'ING-MES-NCA'!D9+'ING-MES-BELGRANO'!D9+'ING-MES-URQUIZA'!D9+'ING-MES-SAN MARTIN'!D9</f>
        <v>12985276.18</v>
      </c>
      <c r="E8" s="19">
        <f>'ING-MES-FERROSUR'!E9+'ING-MES-FEPSA'!E9+'ING-MES-NCA'!E9+'ING-MES-BELGRANO'!E9+'ING-MES-URQUIZA'!E9+'ING-MES-SAN MARTIN'!E9</f>
        <v>0</v>
      </c>
      <c r="F8" s="19">
        <f>'ING-MES-FERROSUR'!F9+'ING-MES-FEPSA'!F9+'ING-MES-NCA'!F9+'ING-MES-BELGRANO'!F9+'ING-MES-URQUIZA'!F9+'ING-MES-SAN MARTIN'!F9</f>
        <v>18195144</v>
      </c>
      <c r="G8" s="19">
        <f>'ING-MES-FERROSUR'!G9+'ING-MES-FEPSA'!G9+'ING-MES-NCA'!G9+'ING-MES-BELGRANO'!G9+'ING-MES-URQUIZA'!G9+'ING-MES-SAN MARTIN'!G9</f>
        <v>12183027</v>
      </c>
      <c r="H8" s="19">
        <f>'ING-MES-FERROSUR'!H9+'ING-MES-FEPSA'!H9+'ING-MES-NCA'!H9+'ING-MES-BELGRANO'!H9+'ING-MES-URQUIZA'!H9+'ING-MES-SAN MARTIN'!H9</f>
        <v>0</v>
      </c>
      <c r="I8" s="19">
        <f>'ING-MES-FERROSUR'!I9+'ING-MES-FEPSA'!I9+'ING-MES-NCA'!I9+'ING-MES-BELGRANO'!I9+'ING-MES-URQUIZA'!I9+'ING-MES-SAN MARTIN'!I9</f>
        <v>13139232</v>
      </c>
      <c r="J8" s="19">
        <f>'ING-MES-FERROSUR'!J9+'ING-MES-FEPSA'!J9+'ING-MES-NCA'!J9+'ING-MES-BELGRANO'!J9+'ING-MES-URQUIZA'!J9+'ING-MES-SAN MARTIN'!J9</f>
        <v>0</v>
      </c>
      <c r="K8" s="19">
        <f>'ING-MES-FERROSUR'!K9+'ING-MES-FEPSA'!K9+'ING-MES-NCA'!K9+'ING-MES-BELGRANO'!K9+'ING-MES-URQUIZA'!K9+'ING-MES-SAN MARTIN'!K9</f>
        <v>0</v>
      </c>
      <c r="L8" s="19">
        <f>'ING-MES-FERROSUR'!L9+'ING-MES-FEPSA'!L9+'ING-MES-NCA'!L9+'ING-MES-BELGRANO'!L9+'ING-MES-URQUIZA'!L9+'ING-MES-SAN MARTIN'!L9</f>
        <v>0</v>
      </c>
      <c r="M8" s="19">
        <f>'ING-MES-FERROSUR'!M9+'ING-MES-FEPSA'!M9+'ING-MES-NCA'!M9+'ING-MES-BELGRANO'!M9+'ING-MES-URQUIZA'!M9+'ING-MES-SAN MARTIN'!M9</f>
        <v>0</v>
      </c>
      <c r="N8" s="20">
        <f t="shared" si="0"/>
        <v>67950852.239999995</v>
      </c>
      <c r="O8" s="33"/>
      <c r="P8" s="34"/>
      <c r="Q8" s="35"/>
      <c r="R8" s="35"/>
      <c r="S8" s="35"/>
    </row>
    <row r="9" spans="1:19" ht="12" thickBot="1" x14ac:dyDescent="0.25">
      <c r="A9" s="6" t="s">
        <v>14</v>
      </c>
      <c r="B9" s="7">
        <f>'ING-MES-FERROSUR'!B10+'ING-MES-FEPSA'!B10+'ING-MES-NCA'!B10+'ING-MES-BELGRANO'!B10+'ING-MES-URQUIZA'!B10+'ING-MES-SAN MARTIN'!B10</f>
        <v>244938112.34</v>
      </c>
      <c r="C9" s="7">
        <f>'ING-MES-FERROSUR'!C10+'ING-MES-FEPSA'!C10+'ING-MES-NCA'!C10+'ING-MES-BELGRANO'!C10+'ING-MES-URQUIZA'!C10+'ING-MES-SAN MARTIN'!C10</f>
        <v>376117740</v>
      </c>
      <c r="D9" s="8">
        <f>'ING-MES-FERROSUR'!D10+'ING-MES-FEPSA'!D10+'ING-MES-NCA'!D10+'ING-MES-BELGRANO'!D10+'ING-MES-URQUIZA'!D10+'ING-MES-SAN MARTIN'!D10</f>
        <v>483189553.02999997</v>
      </c>
      <c r="E9" s="8">
        <f>'ING-MES-FERROSUR'!E10+'ING-MES-FEPSA'!E10+'ING-MES-NCA'!E10+'ING-MES-BELGRANO'!E10+'ING-MES-URQUIZA'!E10+'ING-MES-SAN MARTIN'!E10</f>
        <v>704937374.8599999</v>
      </c>
      <c r="F9" s="8">
        <f>'ING-MES-FERROSUR'!F10+'ING-MES-FEPSA'!F10+'ING-MES-NCA'!F10+'ING-MES-BELGRANO'!F10+'ING-MES-URQUIZA'!F10+'ING-MES-SAN MARTIN'!F10</f>
        <v>817457611.77999997</v>
      </c>
      <c r="G9" s="8">
        <f>'ING-MES-FERROSUR'!G10+'ING-MES-FEPSA'!G10+'ING-MES-NCA'!G10+'ING-MES-BELGRANO'!G10+'ING-MES-URQUIZA'!G10+'ING-MES-SAN MARTIN'!G10</f>
        <v>887393362.7700001</v>
      </c>
      <c r="H9" s="8">
        <f>'ING-MES-FERROSUR'!H10+'ING-MES-FEPSA'!H10+'ING-MES-NCA'!H10+'ING-MES-BELGRANO'!H10+'ING-MES-URQUIZA'!H10+'ING-MES-SAN MARTIN'!H10</f>
        <v>998918525.44999993</v>
      </c>
      <c r="I9" s="8">
        <f>'ING-MES-FERROSUR'!I10+'ING-MES-FEPSA'!I10+'ING-MES-NCA'!I10+'ING-MES-BELGRANO'!I10+'ING-MES-URQUIZA'!I10+'ING-MES-SAN MARTIN'!I10</f>
        <v>859990227.06040001</v>
      </c>
      <c r="J9" s="8">
        <f>'ING-MES-FERROSUR'!J10+'ING-MES-FEPSA'!J10+'ING-MES-NCA'!J10+'ING-MES-BELGRANO'!J10+'ING-MES-URQUIZA'!J10+'ING-MES-SAN MARTIN'!J10</f>
        <v>763785283.75</v>
      </c>
      <c r="K9" s="8">
        <f>'ING-MES-FERROSUR'!K10+'ING-MES-FEPSA'!K10+'ING-MES-NCA'!K10+'ING-MES-BELGRANO'!K10+'ING-MES-URQUIZA'!K10+'ING-MES-SAN MARTIN'!K10</f>
        <v>0</v>
      </c>
      <c r="L9" s="8">
        <f>'ING-MES-FERROSUR'!L10+'ING-MES-FEPSA'!L10+'ING-MES-NCA'!L10+'ING-MES-BELGRANO'!L10+'ING-MES-URQUIZA'!L10+'ING-MES-SAN MARTIN'!L10</f>
        <v>0</v>
      </c>
      <c r="M9" s="8">
        <f>'ING-MES-FERROSUR'!M10+'ING-MES-FEPSA'!M10+'ING-MES-NCA'!M10+'ING-MES-BELGRANO'!M10+'ING-MES-URQUIZA'!M10+'ING-MES-SAN MARTIN'!M10</f>
        <v>0</v>
      </c>
      <c r="N9" s="8">
        <f t="shared" si="0"/>
        <v>6136727791.0403996</v>
      </c>
      <c r="O9" s="9"/>
      <c r="P9" s="10"/>
      <c r="Q9" s="11"/>
      <c r="R9" s="11"/>
      <c r="S9" s="11"/>
    </row>
    <row r="10" spans="1:19" x14ac:dyDescent="0.2">
      <c r="A10" s="18" t="s">
        <v>15</v>
      </c>
      <c r="B10" s="13">
        <f>'ING-MES-FERROSUR'!B11+'ING-MES-FEPSA'!B11+'ING-MES-NCA'!B11+'ING-MES-BELGRANO'!B11+'ING-MES-URQUIZA'!B11+'ING-MES-SAN MARTIN'!B11</f>
        <v>45324269.049999997</v>
      </c>
      <c r="C10" s="13">
        <f>'ING-MES-FERROSUR'!C11+'ING-MES-FEPSA'!C11+'ING-MES-NCA'!C11+'ING-MES-BELGRANO'!C11+'ING-MES-URQUIZA'!C11+'ING-MES-SAN MARTIN'!C11</f>
        <v>120285195.27</v>
      </c>
      <c r="D10" s="13">
        <f>'ING-MES-FERROSUR'!D11+'ING-MES-FEPSA'!D11+'ING-MES-NCA'!D11+'ING-MES-BELGRANO'!D11+'ING-MES-URQUIZA'!D11+'ING-MES-SAN MARTIN'!D11</f>
        <v>167941504.09</v>
      </c>
      <c r="E10" s="13">
        <f>'ING-MES-FERROSUR'!E11+'ING-MES-FEPSA'!E11+'ING-MES-NCA'!E11+'ING-MES-BELGRANO'!E11+'ING-MES-URQUIZA'!E11+'ING-MES-SAN MARTIN'!E11</f>
        <v>326659721.81999999</v>
      </c>
      <c r="F10" s="13">
        <f>'ING-MES-FERROSUR'!F11+'ING-MES-FEPSA'!F11+'ING-MES-NCA'!F11+'ING-MES-BELGRANO'!F11+'ING-MES-URQUIZA'!F11+'ING-MES-SAN MARTIN'!F11</f>
        <v>394040441.77999997</v>
      </c>
      <c r="G10" s="13">
        <f>'ING-MES-FERROSUR'!G11+'ING-MES-FEPSA'!G11+'ING-MES-NCA'!G11+'ING-MES-BELGRANO'!G11+'ING-MES-URQUIZA'!G11+'ING-MES-SAN MARTIN'!G11</f>
        <v>428227136.76999998</v>
      </c>
      <c r="H10" s="13">
        <f>'ING-MES-FERROSUR'!H11+'ING-MES-FEPSA'!H11+'ING-MES-NCA'!H11+'ING-MES-BELGRANO'!H11+'ING-MES-URQUIZA'!H11+'ING-MES-SAN MARTIN'!H11</f>
        <v>299801561.44999999</v>
      </c>
      <c r="I10" s="13">
        <f>'ING-MES-FERROSUR'!I11+'ING-MES-FEPSA'!I11+'ING-MES-NCA'!I11+'ING-MES-BELGRANO'!I11+'ING-MES-URQUIZA'!I11+'ING-MES-SAN MARTIN'!I11</f>
        <v>368904583.06040001</v>
      </c>
      <c r="J10" s="13">
        <f>'ING-MES-FERROSUR'!J11+'ING-MES-FEPSA'!J11+'ING-MES-NCA'!J11+'ING-MES-BELGRANO'!J11+'ING-MES-URQUIZA'!J11+'ING-MES-SAN MARTIN'!J11</f>
        <v>237660455.75</v>
      </c>
      <c r="K10" s="13">
        <f>'ING-MES-FERROSUR'!K11+'ING-MES-FEPSA'!K11+'ING-MES-NCA'!K11+'ING-MES-BELGRANO'!K11+'ING-MES-URQUIZA'!K11+'ING-MES-SAN MARTIN'!K11</f>
        <v>0</v>
      </c>
      <c r="L10" s="13">
        <f>'ING-MES-FERROSUR'!L11+'ING-MES-FEPSA'!L11+'ING-MES-NCA'!L11+'ING-MES-BELGRANO'!L11+'ING-MES-URQUIZA'!L11+'ING-MES-SAN MARTIN'!L11</f>
        <v>0</v>
      </c>
      <c r="M10" s="13">
        <f>'ING-MES-FERROSUR'!M11+'ING-MES-FEPSA'!M11+'ING-MES-NCA'!M11+'ING-MES-BELGRANO'!M11+'ING-MES-URQUIZA'!M11+'ING-MES-SAN MARTIN'!M11</f>
        <v>0</v>
      </c>
      <c r="N10" s="14">
        <f t="shared" si="0"/>
        <v>2388844869.0404</v>
      </c>
      <c r="O10" s="9"/>
      <c r="P10" s="10"/>
      <c r="Q10" s="11"/>
      <c r="R10" s="11"/>
      <c r="S10" s="11"/>
    </row>
    <row r="11" spans="1:19" x14ac:dyDescent="0.2">
      <c r="A11" s="18" t="s">
        <v>16</v>
      </c>
      <c r="B11" s="37">
        <f>'ING-MES-FERROSUR'!B12+'ING-MES-FEPSA'!B12+'ING-MES-NCA'!B12+'ING-MES-BELGRANO'!B12+'ING-MES-URQUIZA'!B12+'ING-MES-SAN MARTIN'!B12</f>
        <v>104490744.05</v>
      </c>
      <c r="C11" s="37">
        <f>'ING-MES-FERROSUR'!C12+'ING-MES-FEPSA'!C12+'ING-MES-NCA'!C12+'ING-MES-BELGRANO'!C12+'ING-MES-URQUIZA'!C12+'ING-MES-SAN MARTIN'!C12</f>
        <v>173113076.65000001</v>
      </c>
      <c r="D11" s="37">
        <f>'ING-MES-FERROSUR'!D12+'ING-MES-FEPSA'!D12+'ING-MES-NCA'!D12+'ING-MES-BELGRANO'!D12+'ING-MES-URQUIZA'!D12+'ING-MES-SAN MARTIN'!D12</f>
        <v>250195953.94</v>
      </c>
      <c r="E11" s="37">
        <f>'ING-MES-FERROSUR'!E12+'ING-MES-FEPSA'!E12+'ING-MES-NCA'!E12+'ING-MES-BELGRANO'!E12+'ING-MES-URQUIZA'!E12+'ING-MES-SAN MARTIN'!E12</f>
        <v>314510603.04000002</v>
      </c>
      <c r="F11" s="37">
        <f>'ING-MES-FERROSUR'!F12+'ING-MES-FEPSA'!F12+'ING-MES-NCA'!F12+'ING-MES-BELGRANO'!F12+'ING-MES-URQUIZA'!F12+'ING-MES-SAN MARTIN'!F12</f>
        <v>325143670</v>
      </c>
      <c r="G11" s="37">
        <f>'ING-MES-FERROSUR'!G12+'ING-MES-FEPSA'!G12+'ING-MES-NCA'!G12+'ING-MES-BELGRANO'!G12+'ING-MES-URQUIZA'!G12+'ING-MES-SAN MARTIN'!G12</f>
        <v>405246160</v>
      </c>
      <c r="H11" s="37">
        <f>'ING-MES-FERROSUR'!H12+'ING-MES-FEPSA'!H12+'ING-MES-NCA'!H12+'ING-MES-BELGRANO'!H12+'ING-MES-URQUIZA'!H12+'ING-MES-SAN MARTIN'!H12</f>
        <v>502264635</v>
      </c>
      <c r="I11" s="37">
        <f>'ING-MES-FERROSUR'!I12+'ING-MES-FEPSA'!I12+'ING-MES-NCA'!I12+'ING-MES-BELGRANO'!I12+'ING-MES-URQUIZA'!I12+'ING-MES-SAN MARTIN'!I12</f>
        <v>296032446</v>
      </c>
      <c r="J11" s="37">
        <f>'ING-MES-FERROSUR'!J12+'ING-MES-FEPSA'!J12+'ING-MES-NCA'!J12+'ING-MES-BELGRANO'!J12+'ING-MES-URQUIZA'!J12+'ING-MES-SAN MARTIN'!J12</f>
        <v>414702739</v>
      </c>
      <c r="K11" s="37">
        <f>'ING-MES-FERROSUR'!K12+'ING-MES-FEPSA'!K12+'ING-MES-NCA'!K12+'ING-MES-BELGRANO'!K12+'ING-MES-URQUIZA'!K12+'ING-MES-SAN MARTIN'!K12</f>
        <v>0</v>
      </c>
      <c r="L11" s="37">
        <f>'ING-MES-FERROSUR'!L12+'ING-MES-FEPSA'!L12+'ING-MES-NCA'!L12+'ING-MES-BELGRANO'!L12+'ING-MES-URQUIZA'!L12+'ING-MES-SAN MARTIN'!L12</f>
        <v>0</v>
      </c>
      <c r="M11" s="37">
        <f>'ING-MES-FERROSUR'!M12+'ING-MES-FEPSA'!M12+'ING-MES-NCA'!M12+'ING-MES-BELGRANO'!M12+'ING-MES-URQUIZA'!M12+'ING-MES-SAN MARTIN'!M12</f>
        <v>0</v>
      </c>
      <c r="N11" s="15">
        <f t="shared" si="0"/>
        <v>2785700027.6800003</v>
      </c>
      <c r="O11" s="9"/>
      <c r="P11" s="10"/>
      <c r="Q11" s="11"/>
      <c r="R11" s="11"/>
      <c r="S11" s="11"/>
    </row>
    <row r="12" spans="1:19" x14ac:dyDescent="0.2">
      <c r="A12" s="18" t="s">
        <v>17</v>
      </c>
      <c r="B12" s="37">
        <f>'ING-MES-FERROSUR'!B13+'ING-MES-FEPSA'!B13+'ING-MES-NCA'!B13+'ING-MES-BELGRANO'!B13+'ING-MES-URQUIZA'!B13+'ING-MES-SAN MARTIN'!B13</f>
        <v>0</v>
      </c>
      <c r="C12" s="37">
        <f>'ING-MES-FERROSUR'!C13+'ING-MES-FEPSA'!C13+'ING-MES-NCA'!C13+'ING-MES-BELGRANO'!C13+'ING-MES-URQUIZA'!C13+'ING-MES-SAN MARTIN'!C13</f>
        <v>0</v>
      </c>
      <c r="D12" s="37">
        <f>'ING-MES-FERROSUR'!D13+'ING-MES-FEPSA'!D13+'ING-MES-NCA'!D13+'ING-MES-BELGRANO'!D13+'ING-MES-URQUIZA'!D13+'ING-MES-SAN MARTIN'!D13</f>
        <v>0</v>
      </c>
      <c r="E12" s="37">
        <f>'ING-MES-FERROSUR'!E13+'ING-MES-FEPSA'!E13+'ING-MES-NCA'!E13+'ING-MES-BELGRANO'!E13+'ING-MES-URQUIZA'!E13+'ING-MES-SAN MARTIN'!E13</f>
        <v>0</v>
      </c>
      <c r="F12" s="37">
        <f>'ING-MES-FERROSUR'!F13+'ING-MES-FEPSA'!F13+'ING-MES-NCA'!F13+'ING-MES-BELGRANO'!F13+'ING-MES-URQUIZA'!F13+'ING-MES-SAN MARTIN'!F13</f>
        <v>0</v>
      </c>
      <c r="G12" s="37">
        <f>'ING-MES-FERROSUR'!G13+'ING-MES-FEPSA'!G13+'ING-MES-NCA'!G13+'ING-MES-BELGRANO'!G13+'ING-MES-URQUIZA'!G13+'ING-MES-SAN MARTIN'!G13</f>
        <v>0</v>
      </c>
      <c r="H12" s="37">
        <f>'ING-MES-FERROSUR'!H13+'ING-MES-FEPSA'!H13+'ING-MES-NCA'!H13+'ING-MES-BELGRANO'!H13+'ING-MES-URQUIZA'!H13+'ING-MES-SAN MARTIN'!H13</f>
        <v>0</v>
      </c>
      <c r="I12" s="37">
        <f>'ING-MES-FERROSUR'!I13+'ING-MES-FEPSA'!I13+'ING-MES-NCA'!I13+'ING-MES-BELGRANO'!I13+'ING-MES-URQUIZA'!I13+'ING-MES-SAN MARTIN'!I13</f>
        <v>0</v>
      </c>
      <c r="J12" s="37">
        <f>'ING-MES-FERROSUR'!J13+'ING-MES-FEPSA'!J13+'ING-MES-NCA'!J13+'ING-MES-BELGRANO'!J13+'ING-MES-URQUIZA'!J13+'ING-MES-SAN MARTIN'!J13</f>
        <v>0</v>
      </c>
      <c r="K12" s="37">
        <f>'ING-MES-FERROSUR'!K13+'ING-MES-FEPSA'!K13+'ING-MES-NCA'!K13+'ING-MES-BELGRANO'!K13+'ING-MES-URQUIZA'!K13+'ING-MES-SAN MARTIN'!K13</f>
        <v>0</v>
      </c>
      <c r="L12" s="37">
        <f>'ING-MES-FERROSUR'!L13+'ING-MES-FEPSA'!L13+'ING-MES-NCA'!L13+'ING-MES-BELGRANO'!L13+'ING-MES-URQUIZA'!L13+'ING-MES-SAN MARTIN'!L13</f>
        <v>0</v>
      </c>
      <c r="M12" s="37">
        <f>'ING-MES-FERROSUR'!M13+'ING-MES-FEPSA'!M13+'ING-MES-NCA'!M13+'ING-MES-BELGRANO'!M13+'ING-MES-URQUIZA'!M13+'ING-MES-SAN MARTIN'!M13</f>
        <v>0</v>
      </c>
      <c r="N12" s="15">
        <f t="shared" si="0"/>
        <v>0</v>
      </c>
      <c r="O12" s="9"/>
      <c r="P12" s="10"/>
      <c r="Q12" s="11"/>
      <c r="R12" s="11"/>
      <c r="S12" s="11"/>
    </row>
    <row r="13" spans="1:19" x14ac:dyDescent="0.2">
      <c r="A13" s="18" t="s">
        <v>18</v>
      </c>
      <c r="B13" s="37">
        <f>'ING-MES-FERROSUR'!B14+'ING-MES-FEPSA'!B14+'ING-MES-NCA'!B14+'ING-MES-BELGRANO'!B14+'ING-MES-URQUIZA'!B14+'ING-MES-SAN MARTIN'!B14</f>
        <v>17690509.239999998</v>
      </c>
      <c r="C13" s="37">
        <f>'ING-MES-FERROSUR'!C14+'ING-MES-FEPSA'!C14+'ING-MES-NCA'!C14+'ING-MES-BELGRANO'!C14+'ING-MES-URQUIZA'!C14+'ING-MES-SAN MARTIN'!C14</f>
        <v>12442989.08</v>
      </c>
      <c r="D13" s="37">
        <f>'ING-MES-FERROSUR'!D14+'ING-MES-FEPSA'!D14+'ING-MES-NCA'!D14+'ING-MES-BELGRANO'!D14+'ING-MES-URQUIZA'!D14+'ING-MES-SAN MARTIN'!D14</f>
        <v>0</v>
      </c>
      <c r="E13" s="37">
        <f>'ING-MES-FERROSUR'!E14+'ING-MES-FEPSA'!E14+'ING-MES-NCA'!E14+'ING-MES-BELGRANO'!E14+'ING-MES-URQUIZA'!E14+'ING-MES-SAN MARTIN'!E14</f>
        <v>0</v>
      </c>
      <c r="F13" s="37">
        <f>'ING-MES-FERROSUR'!F14+'ING-MES-FEPSA'!F14+'ING-MES-NCA'!F14+'ING-MES-BELGRANO'!F14+'ING-MES-URQUIZA'!F14+'ING-MES-SAN MARTIN'!F14</f>
        <v>0</v>
      </c>
      <c r="G13" s="37">
        <f>'ING-MES-FERROSUR'!G14+'ING-MES-FEPSA'!G14+'ING-MES-NCA'!G14+'ING-MES-BELGRANO'!G14+'ING-MES-URQUIZA'!G14+'ING-MES-SAN MARTIN'!G14</f>
        <v>0</v>
      </c>
      <c r="H13" s="37">
        <f>'ING-MES-FERROSUR'!H14+'ING-MES-FEPSA'!H14+'ING-MES-NCA'!H14+'ING-MES-BELGRANO'!H14+'ING-MES-URQUIZA'!H14+'ING-MES-SAN MARTIN'!H14</f>
        <v>106972245</v>
      </c>
      <c r="I13" s="37">
        <f>'ING-MES-FERROSUR'!I14+'ING-MES-FEPSA'!I14+'ING-MES-NCA'!I14+'ING-MES-BELGRANO'!I14+'ING-MES-URQUIZA'!I14+'ING-MES-SAN MARTIN'!I14</f>
        <v>74727320</v>
      </c>
      <c r="J13" s="37">
        <f>'ING-MES-FERROSUR'!J14+'ING-MES-FEPSA'!J14+'ING-MES-NCA'!J14+'ING-MES-BELGRANO'!J14+'ING-MES-URQUIZA'!J14+'ING-MES-SAN MARTIN'!J14</f>
        <v>40810105</v>
      </c>
      <c r="K13" s="37">
        <f>'ING-MES-FERROSUR'!K14+'ING-MES-FEPSA'!K14+'ING-MES-NCA'!K14+'ING-MES-BELGRANO'!K14+'ING-MES-URQUIZA'!K14+'ING-MES-SAN MARTIN'!K14</f>
        <v>0</v>
      </c>
      <c r="L13" s="37">
        <f>'ING-MES-FERROSUR'!L14+'ING-MES-FEPSA'!L14+'ING-MES-NCA'!L14+'ING-MES-BELGRANO'!L14+'ING-MES-URQUIZA'!L14+'ING-MES-SAN MARTIN'!L14</f>
        <v>0</v>
      </c>
      <c r="M13" s="37">
        <f>'ING-MES-FERROSUR'!M14+'ING-MES-FEPSA'!M14+'ING-MES-NCA'!M14+'ING-MES-BELGRANO'!M14+'ING-MES-URQUIZA'!M14+'ING-MES-SAN MARTIN'!M14</f>
        <v>0</v>
      </c>
      <c r="N13" s="15">
        <f t="shared" si="0"/>
        <v>252643168.31999999</v>
      </c>
      <c r="O13" s="9"/>
      <c r="P13" s="10"/>
      <c r="Q13" s="11"/>
      <c r="R13" s="11"/>
      <c r="S13" s="11"/>
    </row>
    <row r="14" spans="1:19" x14ac:dyDescent="0.2">
      <c r="A14" s="18" t="s">
        <v>19</v>
      </c>
      <c r="B14" s="37">
        <f>'ING-MES-FERROSUR'!B15+'ING-MES-FEPSA'!B15+'ING-MES-NCA'!B15+'ING-MES-BELGRANO'!B15+'ING-MES-URQUIZA'!B15+'ING-MES-SAN MARTIN'!B15</f>
        <v>0</v>
      </c>
      <c r="C14" s="37">
        <f>'ING-MES-FERROSUR'!C15+'ING-MES-FEPSA'!C15+'ING-MES-NCA'!C15+'ING-MES-BELGRANO'!C15+'ING-MES-URQUIZA'!C15+'ING-MES-SAN MARTIN'!C15</f>
        <v>0</v>
      </c>
      <c r="D14" s="37">
        <f>'ING-MES-FERROSUR'!D15+'ING-MES-FEPSA'!D15+'ING-MES-NCA'!D15+'ING-MES-BELGRANO'!D15+'ING-MES-URQUIZA'!D15+'ING-MES-SAN MARTIN'!D15</f>
        <v>0</v>
      </c>
      <c r="E14" s="37">
        <f>'ING-MES-FERROSUR'!E15+'ING-MES-FEPSA'!E15+'ING-MES-NCA'!E15+'ING-MES-BELGRANO'!E15+'ING-MES-URQUIZA'!E15+'ING-MES-SAN MARTIN'!E15</f>
        <v>0</v>
      </c>
      <c r="F14" s="37">
        <f>'ING-MES-FERROSUR'!F15+'ING-MES-FEPSA'!F15+'ING-MES-NCA'!F15+'ING-MES-BELGRANO'!F15+'ING-MES-URQUIZA'!F15+'ING-MES-SAN MARTIN'!F15</f>
        <v>0</v>
      </c>
      <c r="G14" s="37">
        <f>'ING-MES-FERROSUR'!G15+'ING-MES-FEPSA'!G15+'ING-MES-NCA'!G15+'ING-MES-BELGRANO'!G15+'ING-MES-URQUIZA'!G15+'ING-MES-SAN MARTIN'!G15</f>
        <v>0</v>
      </c>
      <c r="H14" s="37">
        <f>'ING-MES-FERROSUR'!H15+'ING-MES-FEPSA'!H15+'ING-MES-NCA'!H15+'ING-MES-BELGRANO'!H15+'ING-MES-URQUIZA'!H15+'ING-MES-SAN MARTIN'!H15</f>
        <v>0</v>
      </c>
      <c r="I14" s="37">
        <f>'ING-MES-FERROSUR'!I15+'ING-MES-FEPSA'!I15+'ING-MES-NCA'!I15+'ING-MES-BELGRANO'!I15+'ING-MES-URQUIZA'!I15+'ING-MES-SAN MARTIN'!I15</f>
        <v>0</v>
      </c>
      <c r="J14" s="37">
        <f>'ING-MES-FERROSUR'!J15+'ING-MES-FEPSA'!J15+'ING-MES-NCA'!J15+'ING-MES-BELGRANO'!J15+'ING-MES-URQUIZA'!J15+'ING-MES-SAN MARTIN'!J15</f>
        <v>0</v>
      </c>
      <c r="K14" s="37">
        <f>'ING-MES-FERROSUR'!K15+'ING-MES-FEPSA'!K15+'ING-MES-NCA'!K15+'ING-MES-BELGRANO'!K15+'ING-MES-URQUIZA'!K15+'ING-MES-SAN MARTIN'!K15</f>
        <v>0</v>
      </c>
      <c r="L14" s="37">
        <f>'ING-MES-FERROSUR'!L15+'ING-MES-FEPSA'!L15+'ING-MES-NCA'!L15+'ING-MES-BELGRANO'!L15+'ING-MES-URQUIZA'!L15+'ING-MES-SAN MARTIN'!L15</f>
        <v>0</v>
      </c>
      <c r="M14" s="37">
        <f>'ING-MES-FERROSUR'!M15+'ING-MES-FEPSA'!M15+'ING-MES-NCA'!M15+'ING-MES-BELGRANO'!M15+'ING-MES-URQUIZA'!M15+'ING-MES-SAN MARTIN'!M15</f>
        <v>0</v>
      </c>
      <c r="N14" s="15">
        <f t="shared" si="0"/>
        <v>0</v>
      </c>
      <c r="O14" s="9"/>
      <c r="P14" s="10"/>
      <c r="Q14" s="11"/>
      <c r="R14" s="11"/>
      <c r="S14" s="11"/>
    </row>
    <row r="15" spans="1:19" s="36" customFormat="1" ht="12" thickBot="1" x14ac:dyDescent="0.25">
      <c r="A15" s="18" t="s">
        <v>20</v>
      </c>
      <c r="B15" s="19">
        <f>'ING-MES-FERROSUR'!B16+'ING-MES-FEPSA'!B16+'ING-MES-NCA'!B16+'ING-MES-BELGRANO'!B16+'ING-MES-URQUIZA'!B16+'ING-MES-SAN MARTIN'!B16</f>
        <v>77432590</v>
      </c>
      <c r="C15" s="19">
        <f>'ING-MES-FERROSUR'!C16+'ING-MES-FEPSA'!C16+'ING-MES-NCA'!C16+'ING-MES-BELGRANO'!C16+'ING-MES-URQUIZA'!C16+'ING-MES-SAN MARTIN'!C16</f>
        <v>70276479</v>
      </c>
      <c r="D15" s="19">
        <f>'ING-MES-FERROSUR'!D16+'ING-MES-FEPSA'!D16+'ING-MES-NCA'!D16+'ING-MES-BELGRANO'!D16+'ING-MES-URQUIZA'!D16+'ING-MES-SAN MARTIN'!D16</f>
        <v>65052095</v>
      </c>
      <c r="E15" s="19">
        <f>'ING-MES-FERROSUR'!E16+'ING-MES-FEPSA'!E16+'ING-MES-NCA'!E16+'ING-MES-BELGRANO'!E16+'ING-MES-URQUIZA'!E16+'ING-MES-SAN MARTIN'!E16</f>
        <v>63767050</v>
      </c>
      <c r="F15" s="19">
        <f>'ING-MES-FERROSUR'!F16+'ING-MES-FEPSA'!F16+'ING-MES-NCA'!F16+'ING-MES-BELGRANO'!F16+'ING-MES-URQUIZA'!F16+'ING-MES-SAN MARTIN'!F16</f>
        <v>98273500</v>
      </c>
      <c r="G15" s="19">
        <f>'ING-MES-FERROSUR'!G16+'ING-MES-FEPSA'!G16+'ING-MES-NCA'!G16+'ING-MES-BELGRANO'!G16+'ING-MES-URQUIZA'!G16+'ING-MES-SAN MARTIN'!G16</f>
        <v>53920066</v>
      </c>
      <c r="H15" s="19">
        <f>'ING-MES-FERROSUR'!H16+'ING-MES-FEPSA'!H16+'ING-MES-NCA'!H16+'ING-MES-BELGRANO'!H16+'ING-MES-URQUIZA'!H16+'ING-MES-SAN MARTIN'!H16</f>
        <v>89880084</v>
      </c>
      <c r="I15" s="19">
        <f>'ING-MES-FERROSUR'!I16+'ING-MES-FEPSA'!I16+'ING-MES-NCA'!I16+'ING-MES-BELGRANO'!I16+'ING-MES-URQUIZA'!I16+'ING-MES-SAN MARTIN'!I16</f>
        <v>120325878</v>
      </c>
      <c r="J15" s="19">
        <f>'ING-MES-FERROSUR'!J16+'ING-MES-FEPSA'!J16+'ING-MES-NCA'!J16+'ING-MES-BELGRANO'!J16+'ING-MES-URQUIZA'!J16+'ING-MES-SAN MARTIN'!J16</f>
        <v>70611984</v>
      </c>
      <c r="K15" s="19">
        <f>'ING-MES-FERROSUR'!K16+'ING-MES-FEPSA'!K16+'ING-MES-NCA'!K16+'ING-MES-BELGRANO'!K16+'ING-MES-URQUIZA'!K16+'ING-MES-SAN MARTIN'!K16</f>
        <v>0</v>
      </c>
      <c r="L15" s="19">
        <f>'ING-MES-FERROSUR'!L16+'ING-MES-FEPSA'!L16+'ING-MES-NCA'!L16+'ING-MES-BELGRANO'!L16+'ING-MES-URQUIZA'!L16+'ING-MES-SAN MARTIN'!L16</f>
        <v>0</v>
      </c>
      <c r="M15" s="19">
        <f>'ING-MES-FERROSUR'!M16+'ING-MES-FEPSA'!M16+'ING-MES-NCA'!M16+'ING-MES-BELGRANO'!M16+'ING-MES-URQUIZA'!M16+'ING-MES-SAN MARTIN'!M16</f>
        <v>0</v>
      </c>
      <c r="N15" s="20">
        <f t="shared" si="0"/>
        <v>709539726</v>
      </c>
      <c r="O15" s="33"/>
      <c r="P15" s="34"/>
      <c r="Q15" s="35"/>
      <c r="R15" s="35"/>
      <c r="S15" s="35"/>
    </row>
    <row r="16" spans="1:19" ht="12" thickBot="1" x14ac:dyDescent="0.25">
      <c r="A16" s="6" t="s">
        <v>21</v>
      </c>
      <c r="B16" s="7">
        <f>'ING-MES-FERROSUR'!B17+'ING-MES-FEPSA'!B17+'ING-MES-NCA'!B17+'ING-MES-BELGRANO'!B17+'ING-MES-URQUIZA'!B17+'ING-MES-SAN MARTIN'!B17</f>
        <v>702545945.91999996</v>
      </c>
      <c r="C16" s="7">
        <f>'ING-MES-FERROSUR'!C17+'ING-MES-FEPSA'!C17+'ING-MES-NCA'!C17+'ING-MES-BELGRANO'!C17+'ING-MES-URQUIZA'!C17+'ING-MES-SAN MARTIN'!C17</f>
        <v>1078555097.25</v>
      </c>
      <c r="D16" s="8">
        <f>'ING-MES-FERROSUR'!D17+'ING-MES-FEPSA'!D17+'ING-MES-NCA'!D17+'ING-MES-BELGRANO'!D17+'ING-MES-URQUIZA'!D17+'ING-MES-SAN MARTIN'!D17</f>
        <v>1121365989.1900001</v>
      </c>
      <c r="E16" s="8">
        <f>'ING-MES-FERROSUR'!E17+'ING-MES-FEPSA'!E17+'ING-MES-NCA'!E17+'ING-MES-BELGRANO'!E17+'ING-MES-URQUIZA'!E17+'ING-MES-SAN MARTIN'!E17</f>
        <v>1262348969.05</v>
      </c>
      <c r="F16" s="8">
        <f>'ING-MES-FERROSUR'!F17+'ING-MES-FEPSA'!F17+'ING-MES-NCA'!F17+'ING-MES-BELGRANO'!F17+'ING-MES-URQUIZA'!F17+'ING-MES-SAN MARTIN'!F17</f>
        <v>1263352620.3399999</v>
      </c>
      <c r="G16" s="8">
        <f>'ING-MES-FERROSUR'!G17+'ING-MES-FEPSA'!G17+'ING-MES-NCA'!G17+'ING-MES-BELGRANO'!G17+'ING-MES-URQUIZA'!G17+'ING-MES-SAN MARTIN'!G17</f>
        <v>1229311036.3099999</v>
      </c>
      <c r="H16" s="8">
        <f>'ING-MES-FERROSUR'!H17+'ING-MES-FEPSA'!H17+'ING-MES-NCA'!H17+'ING-MES-BELGRANO'!H17+'ING-MES-URQUIZA'!H17+'ING-MES-SAN MARTIN'!H17</f>
        <v>937248306.70000005</v>
      </c>
      <c r="I16" s="8">
        <f>'ING-MES-FERROSUR'!I17+'ING-MES-FEPSA'!I17+'ING-MES-NCA'!I17+'ING-MES-BELGRANO'!I17+'ING-MES-URQUIZA'!I17+'ING-MES-SAN MARTIN'!I17</f>
        <v>1391431433.3336</v>
      </c>
      <c r="J16" s="8">
        <f>'ING-MES-FERROSUR'!J17+'ING-MES-FEPSA'!J17+'ING-MES-NCA'!J17+'ING-MES-BELGRANO'!J17+'ING-MES-URQUIZA'!J17+'ING-MES-SAN MARTIN'!J17</f>
        <v>850367283.73000002</v>
      </c>
      <c r="K16" s="8">
        <f>'ING-MES-FERROSUR'!K17+'ING-MES-FEPSA'!K17+'ING-MES-NCA'!K17+'ING-MES-BELGRANO'!K17+'ING-MES-URQUIZA'!K17+'ING-MES-SAN MARTIN'!K17</f>
        <v>0</v>
      </c>
      <c r="L16" s="8">
        <f>'ING-MES-FERROSUR'!L17+'ING-MES-FEPSA'!L17+'ING-MES-NCA'!L17+'ING-MES-BELGRANO'!L17+'ING-MES-URQUIZA'!L17+'ING-MES-SAN MARTIN'!L17</f>
        <v>0</v>
      </c>
      <c r="M16" s="8">
        <f>'ING-MES-FERROSUR'!M17+'ING-MES-FEPSA'!M17+'ING-MES-NCA'!M17+'ING-MES-BELGRANO'!M17+'ING-MES-URQUIZA'!M17+'ING-MES-SAN MARTIN'!M17</f>
        <v>0</v>
      </c>
      <c r="N16" s="8">
        <f t="shared" si="0"/>
        <v>9836526681.8235989</v>
      </c>
      <c r="O16" s="9"/>
      <c r="P16" s="10"/>
      <c r="Q16" s="11"/>
      <c r="R16" s="11"/>
      <c r="S16" s="11"/>
    </row>
    <row r="17" spans="1:19" x14ac:dyDescent="0.2">
      <c r="A17" s="18" t="s">
        <v>22</v>
      </c>
      <c r="B17" s="13">
        <f>'ING-MES-FERROSUR'!B18+'ING-MES-FEPSA'!B18+'ING-MES-NCA'!B18+'ING-MES-BELGRANO'!B18+'ING-MES-URQUIZA'!B18+'ING-MES-SAN MARTIN'!B18</f>
        <v>702545945.91999996</v>
      </c>
      <c r="C17" s="13">
        <f>'ING-MES-FERROSUR'!C18+'ING-MES-FEPSA'!C18+'ING-MES-NCA'!C18+'ING-MES-BELGRANO'!C18+'ING-MES-URQUIZA'!C18+'ING-MES-SAN MARTIN'!C18</f>
        <v>1078555097.25</v>
      </c>
      <c r="D17" s="14">
        <f>'ING-MES-FERROSUR'!D18+'ING-MES-FEPSA'!D18+'ING-MES-NCA'!D18+'ING-MES-BELGRANO'!D18+'ING-MES-URQUIZA'!D18+'ING-MES-SAN MARTIN'!D18</f>
        <v>1121365989.1900001</v>
      </c>
      <c r="E17" s="14">
        <f>'ING-MES-FERROSUR'!E18+'ING-MES-FEPSA'!E18+'ING-MES-NCA'!E18+'ING-MES-BELGRANO'!E18+'ING-MES-URQUIZA'!E18+'ING-MES-SAN MARTIN'!E18</f>
        <v>1262348969.05</v>
      </c>
      <c r="F17" s="13">
        <f>'ING-MES-FERROSUR'!F18+'ING-MES-FEPSA'!F18+'ING-MES-NCA'!F18+'ING-MES-BELGRANO'!F18+'ING-MES-URQUIZA'!F18+'ING-MES-SAN MARTIN'!F18</f>
        <v>1263352620.3399999</v>
      </c>
      <c r="G17" s="13">
        <f>'ING-MES-FERROSUR'!G18+'ING-MES-FEPSA'!G18+'ING-MES-NCA'!G18+'ING-MES-BELGRANO'!G18+'ING-MES-URQUIZA'!G18+'ING-MES-SAN MARTIN'!G18</f>
        <v>1229311036.3099999</v>
      </c>
      <c r="H17" s="14">
        <f>'ING-MES-FERROSUR'!H18+'ING-MES-FEPSA'!H18+'ING-MES-NCA'!H18+'ING-MES-BELGRANO'!H18+'ING-MES-URQUIZA'!H18+'ING-MES-SAN MARTIN'!H18</f>
        <v>937248306.70000005</v>
      </c>
      <c r="I17" s="14">
        <f>'ING-MES-FERROSUR'!I18+'ING-MES-FEPSA'!I18+'ING-MES-NCA'!I18+'ING-MES-BELGRANO'!I18+'ING-MES-URQUIZA'!I18+'ING-MES-SAN MARTIN'!I18</f>
        <v>1391431433.3336</v>
      </c>
      <c r="J17" s="13">
        <f>'ING-MES-FERROSUR'!J18+'ING-MES-FEPSA'!J18+'ING-MES-NCA'!J18+'ING-MES-BELGRANO'!J18+'ING-MES-URQUIZA'!J18+'ING-MES-SAN MARTIN'!J18</f>
        <v>850367283.73000002</v>
      </c>
      <c r="K17" s="13">
        <f>'ING-MES-FERROSUR'!K18+'ING-MES-FEPSA'!K18+'ING-MES-NCA'!K18+'ING-MES-BELGRANO'!K18+'ING-MES-URQUIZA'!K18+'ING-MES-SAN MARTIN'!K18</f>
        <v>0</v>
      </c>
      <c r="L17" s="14">
        <f>'ING-MES-FERROSUR'!L18+'ING-MES-FEPSA'!L18+'ING-MES-NCA'!L18+'ING-MES-BELGRANO'!L18+'ING-MES-URQUIZA'!L18+'ING-MES-SAN MARTIN'!L18</f>
        <v>0</v>
      </c>
      <c r="M17" s="14">
        <f>'ING-MES-FERROSUR'!M18+'ING-MES-FEPSA'!M18+'ING-MES-NCA'!M18+'ING-MES-BELGRANO'!M18+'ING-MES-URQUIZA'!M18+'ING-MES-SAN MARTIN'!M18</f>
        <v>0</v>
      </c>
      <c r="N17" s="14">
        <f t="shared" si="0"/>
        <v>9836526681.8235989</v>
      </c>
      <c r="O17" s="9"/>
      <c r="P17" s="10"/>
      <c r="Q17" s="11"/>
      <c r="R17" s="11"/>
      <c r="S17" s="11"/>
    </row>
    <row r="18" spans="1:19" x14ac:dyDescent="0.2">
      <c r="A18" s="18" t="s">
        <v>23</v>
      </c>
      <c r="B18" s="37">
        <f>'ING-MES-FERROSUR'!B19+'ING-MES-FEPSA'!B19+'ING-MES-NCA'!B19+'ING-MES-BELGRANO'!B19+'ING-MES-URQUIZA'!B19+'ING-MES-SAN MARTIN'!B19</f>
        <v>0</v>
      </c>
      <c r="C18" s="37">
        <f>'ING-MES-FERROSUR'!C19+'ING-MES-FEPSA'!C19+'ING-MES-NCA'!C19+'ING-MES-BELGRANO'!C19+'ING-MES-URQUIZA'!C19+'ING-MES-SAN MARTIN'!C19</f>
        <v>0</v>
      </c>
      <c r="D18" s="15">
        <f>'ING-MES-FERROSUR'!D19+'ING-MES-FEPSA'!D19+'ING-MES-NCA'!D19+'ING-MES-BELGRANO'!D19+'ING-MES-URQUIZA'!D19+'ING-MES-SAN MARTIN'!D19</f>
        <v>0</v>
      </c>
      <c r="E18" s="15">
        <f>'ING-MES-FERROSUR'!E19+'ING-MES-FEPSA'!E19+'ING-MES-NCA'!E19+'ING-MES-BELGRANO'!E19+'ING-MES-URQUIZA'!E19+'ING-MES-SAN MARTIN'!E19</f>
        <v>0</v>
      </c>
      <c r="F18" s="37">
        <f>'ING-MES-FERROSUR'!F19+'ING-MES-FEPSA'!F19+'ING-MES-NCA'!F19+'ING-MES-BELGRANO'!F19+'ING-MES-URQUIZA'!F19+'ING-MES-SAN MARTIN'!F19</f>
        <v>0</v>
      </c>
      <c r="G18" s="37">
        <f>'ING-MES-FERROSUR'!G19+'ING-MES-FEPSA'!G19+'ING-MES-NCA'!G19+'ING-MES-BELGRANO'!G19+'ING-MES-URQUIZA'!G19+'ING-MES-SAN MARTIN'!G19</f>
        <v>0</v>
      </c>
      <c r="H18" s="15">
        <f>'ING-MES-FERROSUR'!H19+'ING-MES-FEPSA'!H19+'ING-MES-NCA'!H19+'ING-MES-BELGRANO'!H19+'ING-MES-URQUIZA'!H19+'ING-MES-SAN MARTIN'!H19</f>
        <v>0</v>
      </c>
      <c r="I18" s="15">
        <f>'ING-MES-FERROSUR'!I19+'ING-MES-FEPSA'!I19+'ING-MES-NCA'!I19+'ING-MES-BELGRANO'!I19+'ING-MES-URQUIZA'!I19+'ING-MES-SAN MARTIN'!I19</f>
        <v>0</v>
      </c>
      <c r="J18" s="37">
        <f>'ING-MES-FERROSUR'!J19+'ING-MES-FEPSA'!J19+'ING-MES-NCA'!J19+'ING-MES-BELGRANO'!J19+'ING-MES-URQUIZA'!J19+'ING-MES-SAN MARTIN'!J19</f>
        <v>0</v>
      </c>
      <c r="K18" s="37">
        <f>'ING-MES-FERROSUR'!K19+'ING-MES-FEPSA'!K19+'ING-MES-NCA'!K19+'ING-MES-BELGRANO'!K19+'ING-MES-URQUIZA'!K19+'ING-MES-SAN MARTIN'!K19</f>
        <v>0</v>
      </c>
      <c r="L18" s="15">
        <f>'ING-MES-FERROSUR'!L19+'ING-MES-FEPSA'!L19+'ING-MES-NCA'!L19+'ING-MES-BELGRANO'!L19+'ING-MES-URQUIZA'!L19+'ING-MES-SAN MARTIN'!L19</f>
        <v>0</v>
      </c>
      <c r="M18" s="15">
        <f>'ING-MES-FERROSUR'!M19+'ING-MES-FEPSA'!M19+'ING-MES-NCA'!M19+'ING-MES-BELGRANO'!M19+'ING-MES-URQUIZA'!M19+'ING-MES-SAN MARTIN'!M19</f>
        <v>0</v>
      </c>
      <c r="N18" s="15">
        <f t="shared" si="0"/>
        <v>0</v>
      </c>
      <c r="O18" s="9"/>
      <c r="P18" s="10"/>
      <c r="Q18" s="11"/>
      <c r="R18" s="11"/>
      <c r="S18" s="11"/>
    </row>
    <row r="19" spans="1:19" x14ac:dyDescent="0.2">
      <c r="A19" s="18" t="s">
        <v>24</v>
      </c>
      <c r="B19" s="37">
        <f>'ING-MES-FERROSUR'!B20+'ING-MES-FEPSA'!B20+'ING-MES-NCA'!B20+'ING-MES-BELGRANO'!B20+'ING-MES-URQUIZA'!B20+'ING-MES-SAN MARTIN'!B20</f>
        <v>0</v>
      </c>
      <c r="C19" s="37">
        <f>'ING-MES-FERROSUR'!C20+'ING-MES-FEPSA'!C20+'ING-MES-NCA'!C20+'ING-MES-BELGRANO'!C20+'ING-MES-URQUIZA'!C20+'ING-MES-SAN MARTIN'!C20</f>
        <v>0</v>
      </c>
      <c r="D19" s="15">
        <f>'ING-MES-FERROSUR'!D20+'ING-MES-FEPSA'!D20+'ING-MES-NCA'!D20+'ING-MES-BELGRANO'!D20+'ING-MES-URQUIZA'!D20+'ING-MES-SAN MARTIN'!D20</f>
        <v>0</v>
      </c>
      <c r="E19" s="15">
        <f>'ING-MES-FERROSUR'!E20+'ING-MES-FEPSA'!E20+'ING-MES-NCA'!E20+'ING-MES-BELGRANO'!E20+'ING-MES-URQUIZA'!E20+'ING-MES-SAN MARTIN'!E20</f>
        <v>0</v>
      </c>
      <c r="F19" s="37">
        <f>'ING-MES-FERROSUR'!F20+'ING-MES-FEPSA'!F20+'ING-MES-NCA'!F20+'ING-MES-BELGRANO'!F20+'ING-MES-URQUIZA'!F20+'ING-MES-SAN MARTIN'!F20</f>
        <v>0</v>
      </c>
      <c r="G19" s="37">
        <f>'ING-MES-FERROSUR'!G20+'ING-MES-FEPSA'!G20+'ING-MES-NCA'!G20+'ING-MES-BELGRANO'!G20+'ING-MES-URQUIZA'!G20+'ING-MES-SAN MARTIN'!G20</f>
        <v>0</v>
      </c>
      <c r="H19" s="15">
        <f>'ING-MES-FERROSUR'!H20+'ING-MES-FEPSA'!H20+'ING-MES-NCA'!H20+'ING-MES-BELGRANO'!H20+'ING-MES-URQUIZA'!H20+'ING-MES-SAN MARTIN'!H20</f>
        <v>0</v>
      </c>
      <c r="I19" s="15">
        <f>'ING-MES-FERROSUR'!I20+'ING-MES-FEPSA'!I20+'ING-MES-NCA'!I20+'ING-MES-BELGRANO'!I20+'ING-MES-URQUIZA'!I20+'ING-MES-SAN MARTIN'!I20</f>
        <v>0</v>
      </c>
      <c r="J19" s="37">
        <f>'ING-MES-FERROSUR'!J20+'ING-MES-FEPSA'!J20+'ING-MES-NCA'!J20+'ING-MES-BELGRANO'!J20+'ING-MES-URQUIZA'!J20+'ING-MES-SAN MARTIN'!J20</f>
        <v>0</v>
      </c>
      <c r="K19" s="37">
        <f>'ING-MES-FERROSUR'!K20+'ING-MES-FEPSA'!K20+'ING-MES-NCA'!K20+'ING-MES-BELGRANO'!K20+'ING-MES-URQUIZA'!K20+'ING-MES-SAN MARTIN'!K20</f>
        <v>0</v>
      </c>
      <c r="L19" s="15">
        <f>'ING-MES-FERROSUR'!L20+'ING-MES-FEPSA'!L20+'ING-MES-NCA'!L20+'ING-MES-BELGRANO'!L20+'ING-MES-URQUIZA'!L20+'ING-MES-SAN MARTIN'!L20</f>
        <v>0</v>
      </c>
      <c r="M19" s="15">
        <f>'ING-MES-FERROSUR'!M20+'ING-MES-FEPSA'!M20+'ING-MES-NCA'!M20+'ING-MES-BELGRANO'!M20+'ING-MES-URQUIZA'!M20+'ING-MES-SAN MARTIN'!M20</f>
        <v>0</v>
      </c>
      <c r="N19" s="15">
        <f t="shared" si="0"/>
        <v>0</v>
      </c>
      <c r="O19" s="9"/>
      <c r="P19" s="10"/>
      <c r="Q19" s="11"/>
      <c r="R19" s="11"/>
      <c r="S19" s="11"/>
    </row>
    <row r="20" spans="1:19" s="36" customFormat="1" ht="12" thickBot="1" x14ac:dyDescent="0.25">
      <c r="A20" s="18" t="s">
        <v>25</v>
      </c>
      <c r="B20" s="19">
        <f>'ING-MES-FERROSUR'!B21+'ING-MES-FEPSA'!B21+'ING-MES-NCA'!B21+'ING-MES-BELGRANO'!B21+'ING-MES-URQUIZA'!B21+'ING-MES-SAN MARTIN'!B21</f>
        <v>0</v>
      </c>
      <c r="C20" s="19">
        <f>'ING-MES-FERROSUR'!C21+'ING-MES-FEPSA'!C21+'ING-MES-NCA'!C21+'ING-MES-BELGRANO'!C21+'ING-MES-URQUIZA'!C21+'ING-MES-SAN MARTIN'!C21</f>
        <v>0</v>
      </c>
      <c r="D20" s="20">
        <f>'ING-MES-FERROSUR'!D21+'ING-MES-FEPSA'!D21+'ING-MES-NCA'!D21+'ING-MES-BELGRANO'!D21+'ING-MES-URQUIZA'!D21+'ING-MES-SAN MARTIN'!D21</f>
        <v>0</v>
      </c>
      <c r="E20" s="20">
        <f>'ING-MES-FERROSUR'!E21+'ING-MES-FEPSA'!E21+'ING-MES-NCA'!E21+'ING-MES-BELGRANO'!E21+'ING-MES-URQUIZA'!E21+'ING-MES-SAN MARTIN'!E21</f>
        <v>0</v>
      </c>
      <c r="F20" s="19">
        <f>'ING-MES-FERROSUR'!F21+'ING-MES-FEPSA'!F21+'ING-MES-NCA'!F21+'ING-MES-BELGRANO'!F21+'ING-MES-URQUIZA'!F21+'ING-MES-SAN MARTIN'!F21</f>
        <v>0</v>
      </c>
      <c r="G20" s="19">
        <f>'ING-MES-FERROSUR'!G21+'ING-MES-FEPSA'!G21+'ING-MES-NCA'!G21+'ING-MES-BELGRANO'!G21+'ING-MES-URQUIZA'!G21+'ING-MES-SAN MARTIN'!G21</f>
        <v>0</v>
      </c>
      <c r="H20" s="20">
        <f>'ING-MES-FERROSUR'!H21+'ING-MES-FEPSA'!H21+'ING-MES-NCA'!H21+'ING-MES-BELGRANO'!H21+'ING-MES-URQUIZA'!H21+'ING-MES-SAN MARTIN'!H21</f>
        <v>0</v>
      </c>
      <c r="I20" s="20">
        <f>'ING-MES-FERROSUR'!I21+'ING-MES-FEPSA'!I21+'ING-MES-NCA'!I21+'ING-MES-BELGRANO'!I21+'ING-MES-URQUIZA'!I21+'ING-MES-SAN MARTIN'!I21</f>
        <v>0</v>
      </c>
      <c r="J20" s="19">
        <f>'ING-MES-FERROSUR'!J21+'ING-MES-FEPSA'!J21+'ING-MES-NCA'!J21+'ING-MES-BELGRANO'!J21+'ING-MES-URQUIZA'!J21+'ING-MES-SAN MARTIN'!J21</f>
        <v>0</v>
      </c>
      <c r="K20" s="19">
        <f>'ING-MES-FERROSUR'!K21+'ING-MES-FEPSA'!K21+'ING-MES-NCA'!K21+'ING-MES-BELGRANO'!K21+'ING-MES-URQUIZA'!K21+'ING-MES-SAN MARTIN'!K21</f>
        <v>0</v>
      </c>
      <c r="L20" s="20">
        <f>'ING-MES-FERROSUR'!L21+'ING-MES-FEPSA'!L21+'ING-MES-NCA'!L21+'ING-MES-BELGRANO'!L21+'ING-MES-URQUIZA'!L21+'ING-MES-SAN MARTIN'!L21</f>
        <v>0</v>
      </c>
      <c r="M20" s="20">
        <f>'ING-MES-FERROSUR'!M21+'ING-MES-FEPSA'!M21+'ING-MES-NCA'!M21+'ING-MES-BELGRANO'!M21+'ING-MES-URQUIZA'!M21+'ING-MES-SAN MARTIN'!M21</f>
        <v>0</v>
      </c>
      <c r="N20" s="20">
        <f t="shared" si="0"/>
        <v>0</v>
      </c>
      <c r="O20" s="33"/>
      <c r="P20" s="34"/>
      <c r="Q20" s="35"/>
      <c r="R20" s="35"/>
      <c r="S20" s="35"/>
    </row>
    <row r="21" spans="1:19" ht="12" thickBot="1" x14ac:dyDescent="0.25">
      <c r="A21" s="6" t="s">
        <v>26</v>
      </c>
      <c r="B21" s="7">
        <f>'ING-MES-FERROSUR'!B22+'ING-MES-FEPSA'!B22+'ING-MES-NCA'!B22+'ING-MES-BELGRANO'!B22+'ING-MES-URQUIZA'!B22+'ING-MES-SAN MARTIN'!B22</f>
        <v>46256349.170000002</v>
      </c>
      <c r="C21" s="7">
        <f>'ING-MES-FERROSUR'!C22+'ING-MES-FEPSA'!C22+'ING-MES-NCA'!C22+'ING-MES-BELGRANO'!C22+'ING-MES-URQUIZA'!C22+'ING-MES-SAN MARTIN'!C22</f>
        <v>23521668.699999988</v>
      </c>
      <c r="D21" s="8">
        <f>'ING-MES-FERROSUR'!D22+'ING-MES-FEPSA'!D22+'ING-MES-NCA'!D22+'ING-MES-BELGRANO'!D22+'ING-MES-URQUIZA'!D22+'ING-MES-SAN MARTIN'!D22</f>
        <v>16056999.899999999</v>
      </c>
      <c r="E21" s="8">
        <f>'ING-MES-FERROSUR'!E22+'ING-MES-FEPSA'!E22+'ING-MES-NCA'!E22+'ING-MES-BELGRANO'!E22+'ING-MES-URQUIZA'!E22+'ING-MES-SAN MARTIN'!E22</f>
        <v>40756713.539999999</v>
      </c>
      <c r="F21" s="8">
        <f>'ING-MES-FERROSUR'!F22+'ING-MES-FEPSA'!F22+'ING-MES-NCA'!F22+'ING-MES-BELGRANO'!F22+'ING-MES-URQUIZA'!F22+'ING-MES-SAN MARTIN'!F22</f>
        <v>8642906.8200000003</v>
      </c>
      <c r="G21" s="8">
        <f>'ING-MES-FERROSUR'!G22+'ING-MES-FEPSA'!G22+'ING-MES-NCA'!G22+'ING-MES-BELGRANO'!G22+'ING-MES-URQUIZA'!G22+'ING-MES-SAN MARTIN'!G22</f>
        <v>70926770.850000009</v>
      </c>
      <c r="H21" s="8">
        <f>'ING-MES-FERROSUR'!H22+'ING-MES-FEPSA'!H22+'ING-MES-NCA'!H22+'ING-MES-BELGRANO'!H22+'ING-MES-URQUIZA'!H22+'ING-MES-SAN MARTIN'!H22</f>
        <v>48417458.43</v>
      </c>
      <c r="I21" s="8">
        <f>'ING-MES-FERROSUR'!I22+'ING-MES-FEPSA'!I22+'ING-MES-NCA'!I22+'ING-MES-BELGRANO'!I22+'ING-MES-URQUIZA'!I22+'ING-MES-SAN MARTIN'!I22</f>
        <v>14067558.16</v>
      </c>
      <c r="J21" s="8">
        <f>'ING-MES-FERROSUR'!J22+'ING-MES-FEPSA'!J22+'ING-MES-NCA'!J22+'ING-MES-BELGRANO'!J22+'ING-MES-URQUIZA'!J22+'ING-MES-SAN MARTIN'!J22</f>
        <v>11868734.119999999</v>
      </c>
      <c r="K21" s="8">
        <f>'ING-MES-FERROSUR'!K22+'ING-MES-FEPSA'!K22+'ING-MES-NCA'!K22+'ING-MES-BELGRANO'!K22+'ING-MES-URQUIZA'!K22+'ING-MES-SAN MARTIN'!K22</f>
        <v>0</v>
      </c>
      <c r="L21" s="8">
        <f>'ING-MES-FERROSUR'!L22+'ING-MES-FEPSA'!L22+'ING-MES-NCA'!L22+'ING-MES-BELGRANO'!L22+'ING-MES-URQUIZA'!L22+'ING-MES-SAN MARTIN'!L22</f>
        <v>0</v>
      </c>
      <c r="M21" s="8">
        <f>'ING-MES-FERROSUR'!M22+'ING-MES-FEPSA'!M22+'ING-MES-NCA'!M22+'ING-MES-BELGRANO'!M22+'ING-MES-URQUIZA'!M22+'ING-MES-SAN MARTIN'!M22</f>
        <v>0</v>
      </c>
      <c r="N21" s="8">
        <f t="shared" si="0"/>
        <v>280515159.69</v>
      </c>
      <c r="O21" s="9"/>
      <c r="P21" s="10"/>
      <c r="Q21" s="11"/>
      <c r="R21" s="11"/>
      <c r="S21" s="11"/>
    </row>
    <row r="22" spans="1:19" x14ac:dyDescent="0.2">
      <c r="A22" s="18" t="s">
        <v>27</v>
      </c>
      <c r="B22" s="13">
        <f>'ING-MES-FERROSUR'!B23+'ING-MES-FEPSA'!B23+'ING-MES-NCA'!B23+'ING-MES-BELGRANO'!B23+'ING-MES-URQUIZA'!B23+'ING-MES-SAN MARTIN'!B23</f>
        <v>0</v>
      </c>
      <c r="C22" s="13">
        <f>'ING-MES-FERROSUR'!C23+'ING-MES-FEPSA'!C23+'ING-MES-NCA'!C23+'ING-MES-BELGRANO'!C23+'ING-MES-URQUIZA'!C23+'ING-MES-SAN MARTIN'!C23</f>
        <v>0</v>
      </c>
      <c r="D22" s="14">
        <f>'ING-MES-FERROSUR'!D23+'ING-MES-FEPSA'!D23+'ING-MES-NCA'!D23+'ING-MES-BELGRANO'!D23+'ING-MES-URQUIZA'!D23+'ING-MES-SAN MARTIN'!D23</f>
        <v>0</v>
      </c>
      <c r="E22" s="14">
        <f>'ING-MES-FERROSUR'!E23+'ING-MES-FEPSA'!E23+'ING-MES-NCA'!E23+'ING-MES-BELGRANO'!E23+'ING-MES-URQUIZA'!E23+'ING-MES-SAN MARTIN'!E23</f>
        <v>0</v>
      </c>
      <c r="F22" s="13">
        <f>'ING-MES-FERROSUR'!F23+'ING-MES-FEPSA'!F23+'ING-MES-NCA'!F23+'ING-MES-BELGRANO'!F23+'ING-MES-URQUIZA'!F23+'ING-MES-SAN MARTIN'!F23</f>
        <v>0</v>
      </c>
      <c r="G22" s="13">
        <f>'ING-MES-FERROSUR'!G23+'ING-MES-FEPSA'!G23+'ING-MES-NCA'!G23+'ING-MES-BELGRANO'!G23+'ING-MES-URQUIZA'!G23+'ING-MES-SAN MARTIN'!G23</f>
        <v>0</v>
      </c>
      <c r="H22" s="14">
        <f>'ING-MES-FERROSUR'!H23+'ING-MES-FEPSA'!H23+'ING-MES-NCA'!H23+'ING-MES-BELGRANO'!H23+'ING-MES-URQUIZA'!H23+'ING-MES-SAN MARTIN'!H23</f>
        <v>0</v>
      </c>
      <c r="I22" s="14">
        <f>'ING-MES-FERROSUR'!I23+'ING-MES-FEPSA'!I23+'ING-MES-NCA'!I23+'ING-MES-BELGRANO'!I23+'ING-MES-URQUIZA'!I23+'ING-MES-SAN MARTIN'!I23</f>
        <v>0</v>
      </c>
      <c r="J22" s="13">
        <f>'ING-MES-FERROSUR'!J23+'ING-MES-FEPSA'!J23+'ING-MES-NCA'!J23+'ING-MES-BELGRANO'!J23+'ING-MES-URQUIZA'!J23+'ING-MES-SAN MARTIN'!J23</f>
        <v>0</v>
      </c>
      <c r="K22" s="13">
        <f>'ING-MES-FERROSUR'!K23+'ING-MES-FEPSA'!K23+'ING-MES-NCA'!K23+'ING-MES-BELGRANO'!K23+'ING-MES-URQUIZA'!K23+'ING-MES-SAN MARTIN'!K23</f>
        <v>0</v>
      </c>
      <c r="L22" s="14">
        <f>'ING-MES-FERROSUR'!L23+'ING-MES-FEPSA'!L23+'ING-MES-NCA'!L23+'ING-MES-BELGRANO'!L23+'ING-MES-URQUIZA'!L23+'ING-MES-SAN MARTIN'!L23</f>
        <v>0</v>
      </c>
      <c r="M22" s="14">
        <f>'ING-MES-FERROSUR'!M23+'ING-MES-FEPSA'!M23+'ING-MES-NCA'!M23+'ING-MES-BELGRANO'!M23+'ING-MES-URQUIZA'!M23+'ING-MES-SAN MARTIN'!M23</f>
        <v>0</v>
      </c>
      <c r="N22" s="14">
        <f t="shared" si="0"/>
        <v>0</v>
      </c>
      <c r="O22" s="9"/>
      <c r="P22" s="10"/>
      <c r="Q22" s="11"/>
      <c r="R22" s="11"/>
      <c r="S22" s="11"/>
    </row>
    <row r="23" spans="1:19" s="36" customFormat="1" ht="12" thickBot="1" x14ac:dyDescent="0.25">
      <c r="A23" s="18" t="s">
        <v>28</v>
      </c>
      <c r="B23" s="19">
        <f>'ING-MES-FERROSUR'!B24+'ING-MES-FEPSA'!B24+'ING-MES-NCA'!B24+'ING-MES-BELGRANO'!B24+'ING-MES-URQUIZA'!B24+'ING-MES-SAN MARTIN'!B24</f>
        <v>46256349.170000002</v>
      </c>
      <c r="C23" s="19">
        <f>'ING-MES-FERROSUR'!C24+'ING-MES-FEPSA'!C24+'ING-MES-NCA'!C24+'ING-MES-BELGRANO'!C24+'ING-MES-URQUIZA'!C24+'ING-MES-SAN MARTIN'!C24</f>
        <v>23521668.699999988</v>
      </c>
      <c r="D23" s="20">
        <f>'ING-MES-FERROSUR'!D24+'ING-MES-FEPSA'!D24+'ING-MES-NCA'!D24+'ING-MES-BELGRANO'!D24+'ING-MES-URQUIZA'!D24+'ING-MES-SAN MARTIN'!D24</f>
        <v>16056999.899999999</v>
      </c>
      <c r="E23" s="20">
        <f>'ING-MES-FERROSUR'!E24+'ING-MES-FEPSA'!E24+'ING-MES-NCA'!E24+'ING-MES-BELGRANO'!E24+'ING-MES-URQUIZA'!E24+'ING-MES-SAN MARTIN'!E24</f>
        <v>40756713.539999999</v>
      </c>
      <c r="F23" s="19">
        <f>'ING-MES-FERROSUR'!F24+'ING-MES-FEPSA'!F24+'ING-MES-NCA'!F24+'ING-MES-BELGRANO'!F24+'ING-MES-URQUIZA'!F24+'ING-MES-SAN MARTIN'!F24</f>
        <v>8642906.8200000003</v>
      </c>
      <c r="G23" s="19">
        <f>'ING-MES-FERROSUR'!G24+'ING-MES-FEPSA'!G24+'ING-MES-NCA'!G24+'ING-MES-BELGRANO'!G24+'ING-MES-URQUIZA'!G24+'ING-MES-SAN MARTIN'!G24</f>
        <v>70926770.850000009</v>
      </c>
      <c r="H23" s="20">
        <f>'ING-MES-FERROSUR'!H24+'ING-MES-FEPSA'!H24+'ING-MES-NCA'!H24+'ING-MES-BELGRANO'!H24+'ING-MES-URQUIZA'!H24+'ING-MES-SAN MARTIN'!H24</f>
        <v>48417458.43</v>
      </c>
      <c r="I23" s="20">
        <f>'ING-MES-FERROSUR'!I24+'ING-MES-FEPSA'!I24+'ING-MES-NCA'!I24+'ING-MES-BELGRANO'!I24+'ING-MES-URQUIZA'!I24+'ING-MES-SAN MARTIN'!I24</f>
        <v>14067558.16</v>
      </c>
      <c r="J23" s="19">
        <f>'ING-MES-FERROSUR'!J24+'ING-MES-FEPSA'!J24+'ING-MES-NCA'!J24+'ING-MES-BELGRANO'!J24+'ING-MES-URQUIZA'!J24+'ING-MES-SAN MARTIN'!J24</f>
        <v>11868734.119999999</v>
      </c>
      <c r="K23" s="19">
        <f>'ING-MES-FERROSUR'!K24+'ING-MES-FEPSA'!K24+'ING-MES-NCA'!K24+'ING-MES-BELGRANO'!K24+'ING-MES-URQUIZA'!K24+'ING-MES-SAN MARTIN'!K24</f>
        <v>0</v>
      </c>
      <c r="L23" s="20">
        <f>'ING-MES-FERROSUR'!L24+'ING-MES-FEPSA'!L24+'ING-MES-NCA'!L24+'ING-MES-BELGRANO'!L24+'ING-MES-URQUIZA'!L24+'ING-MES-SAN MARTIN'!L24</f>
        <v>0</v>
      </c>
      <c r="M23" s="20">
        <f>'ING-MES-FERROSUR'!M24+'ING-MES-FEPSA'!M24+'ING-MES-NCA'!M24+'ING-MES-BELGRANO'!M24+'ING-MES-URQUIZA'!M24+'ING-MES-SAN MARTIN'!M24</f>
        <v>0</v>
      </c>
      <c r="N23" s="20">
        <f t="shared" si="0"/>
        <v>280515159.69</v>
      </c>
      <c r="O23" s="33"/>
      <c r="P23" s="34"/>
      <c r="Q23" s="35"/>
      <c r="R23" s="35"/>
      <c r="S23" s="35"/>
    </row>
    <row r="24" spans="1:19" ht="12" thickBot="1" x14ac:dyDescent="0.25">
      <c r="A24" s="6" t="s">
        <v>29</v>
      </c>
      <c r="B24" s="7">
        <f>'ING-MES-FERROSUR'!B25+'ING-MES-FEPSA'!B25+'ING-MES-NCA'!B25+'ING-MES-BELGRANO'!B25+'ING-MES-URQUIZA'!B25+'ING-MES-SAN MARTIN'!B25</f>
        <v>6664428111.2199993</v>
      </c>
      <c r="C24" s="7">
        <f>'ING-MES-FERROSUR'!C25+'ING-MES-FEPSA'!C25+'ING-MES-NCA'!C25+'ING-MES-BELGRANO'!C25+'ING-MES-URQUIZA'!C25+'ING-MES-SAN MARTIN'!C25</f>
        <v>7073424776.3699989</v>
      </c>
      <c r="D24" s="8">
        <f>'ING-MES-FERROSUR'!D25+'ING-MES-FEPSA'!D25+'ING-MES-NCA'!D25+'ING-MES-BELGRANO'!D25+'ING-MES-URQUIZA'!D25+'ING-MES-SAN MARTIN'!D25</f>
        <v>9633048568.1500015</v>
      </c>
      <c r="E24" s="8">
        <f>'ING-MES-FERROSUR'!E25+'ING-MES-FEPSA'!E25+'ING-MES-NCA'!E25+'ING-MES-BELGRANO'!E25+'ING-MES-URQUIZA'!E25+'ING-MES-SAN MARTIN'!E25</f>
        <v>12804249714.579998</v>
      </c>
      <c r="F24" s="8">
        <f>'ING-MES-FERROSUR'!F25+'ING-MES-FEPSA'!F25+'ING-MES-NCA'!F25+'ING-MES-BELGRANO'!F25+'ING-MES-URQUIZA'!F25+'ING-MES-SAN MARTIN'!F25</f>
        <v>15896003634.449999</v>
      </c>
      <c r="G24" s="8">
        <f>'ING-MES-FERROSUR'!G25+'ING-MES-FEPSA'!G25+'ING-MES-NCA'!G25+'ING-MES-BELGRANO'!G25+'ING-MES-URQUIZA'!G25+'ING-MES-SAN MARTIN'!G25</f>
        <v>17501475195.710003</v>
      </c>
      <c r="H24" s="8">
        <f>'ING-MES-FERROSUR'!H25+'ING-MES-FEPSA'!H25+'ING-MES-NCA'!H25+'ING-MES-BELGRANO'!H25+'ING-MES-URQUIZA'!H25+'ING-MES-SAN MARTIN'!H25</f>
        <v>18360091284.780003</v>
      </c>
      <c r="I24" s="8">
        <f>'ING-MES-FERROSUR'!I25+'ING-MES-FEPSA'!I25+'ING-MES-NCA'!I25+'ING-MES-BELGRANO'!I25+'ING-MES-URQUIZA'!I25+'ING-MES-SAN MARTIN'!I25</f>
        <v>18096954916.111496</v>
      </c>
      <c r="J24" s="8">
        <f>'ING-MES-FERROSUR'!J25+'ING-MES-FEPSA'!J25+'ING-MES-NCA'!J25+'ING-MES-BELGRANO'!J25+'ING-MES-URQUIZA'!J25+'ING-MES-SAN MARTIN'!J25</f>
        <v>19553643139.690002</v>
      </c>
      <c r="K24" s="8">
        <f>'ING-MES-FERROSUR'!K25+'ING-MES-FEPSA'!K25+'ING-MES-NCA'!K25+'ING-MES-BELGRANO'!K25+'ING-MES-URQUIZA'!K25+'ING-MES-SAN MARTIN'!K25</f>
        <v>0</v>
      </c>
      <c r="L24" s="8">
        <f>'ING-MES-FERROSUR'!L25+'ING-MES-FEPSA'!L25+'ING-MES-NCA'!L25+'ING-MES-BELGRANO'!L25+'ING-MES-URQUIZA'!L25+'ING-MES-SAN MARTIN'!L25</f>
        <v>0</v>
      </c>
      <c r="M24" s="8">
        <f>'ING-MES-FERROSUR'!M25+'ING-MES-FEPSA'!M25+'ING-MES-NCA'!M25+'ING-MES-BELGRANO'!M25+'ING-MES-URQUIZA'!M25+'ING-MES-SAN MARTIN'!M25</f>
        <v>0</v>
      </c>
      <c r="N24" s="8">
        <f t="shared" si="0"/>
        <v>125583319341.06149</v>
      </c>
      <c r="O24" s="9"/>
      <c r="P24" s="10"/>
      <c r="Q24" s="11"/>
      <c r="R24" s="11"/>
      <c r="S24" s="11"/>
    </row>
    <row r="25" spans="1:19" x14ac:dyDescent="0.2">
      <c r="A25" s="18" t="s">
        <v>30</v>
      </c>
      <c r="B25" s="13">
        <f>'ING-MES-FERROSUR'!B26+'ING-MES-FEPSA'!B26+'ING-MES-NCA'!B26+'ING-MES-BELGRANO'!B26+'ING-MES-URQUIZA'!B26+'ING-MES-SAN MARTIN'!B26</f>
        <v>0</v>
      </c>
      <c r="C25" s="13">
        <f>'ING-MES-FERROSUR'!C26+'ING-MES-FEPSA'!C26+'ING-MES-NCA'!C26+'ING-MES-BELGRANO'!C26+'ING-MES-URQUIZA'!C26+'ING-MES-SAN MARTIN'!C26</f>
        <v>0</v>
      </c>
      <c r="D25" s="13">
        <f>'ING-MES-FERROSUR'!D26+'ING-MES-FEPSA'!D26+'ING-MES-NCA'!D26+'ING-MES-BELGRANO'!D26+'ING-MES-URQUIZA'!D26+'ING-MES-SAN MARTIN'!D26</f>
        <v>0</v>
      </c>
      <c r="E25" s="13">
        <f>'ING-MES-FERROSUR'!E26+'ING-MES-FEPSA'!E26+'ING-MES-NCA'!E26+'ING-MES-BELGRANO'!E26+'ING-MES-URQUIZA'!E26+'ING-MES-SAN MARTIN'!E26</f>
        <v>0</v>
      </c>
      <c r="F25" s="13">
        <f>'ING-MES-FERROSUR'!F26+'ING-MES-FEPSA'!F26+'ING-MES-NCA'!F26+'ING-MES-BELGRANO'!F26+'ING-MES-URQUIZA'!F26+'ING-MES-SAN MARTIN'!F26</f>
        <v>0</v>
      </c>
      <c r="G25" s="13">
        <f>'ING-MES-FERROSUR'!G26+'ING-MES-FEPSA'!G26+'ING-MES-NCA'!G26+'ING-MES-BELGRANO'!G26+'ING-MES-URQUIZA'!G26+'ING-MES-SAN MARTIN'!G26</f>
        <v>0</v>
      </c>
      <c r="H25" s="13">
        <f>'ING-MES-FERROSUR'!H26+'ING-MES-FEPSA'!H26+'ING-MES-NCA'!H26+'ING-MES-BELGRANO'!H26+'ING-MES-URQUIZA'!H26+'ING-MES-SAN MARTIN'!H26</f>
        <v>0</v>
      </c>
      <c r="I25" s="13">
        <f>'ING-MES-FERROSUR'!I26+'ING-MES-FEPSA'!I26+'ING-MES-NCA'!I26+'ING-MES-BELGRANO'!I26+'ING-MES-URQUIZA'!I26+'ING-MES-SAN MARTIN'!I26</f>
        <v>0</v>
      </c>
      <c r="J25" s="13">
        <f>'ING-MES-FERROSUR'!J26+'ING-MES-FEPSA'!J26+'ING-MES-NCA'!J26+'ING-MES-BELGRANO'!J26+'ING-MES-URQUIZA'!J26+'ING-MES-SAN MARTIN'!J26</f>
        <v>5291292.9000000004</v>
      </c>
      <c r="K25" s="13">
        <f>'ING-MES-FERROSUR'!K26+'ING-MES-FEPSA'!K26+'ING-MES-NCA'!K26+'ING-MES-BELGRANO'!K26+'ING-MES-URQUIZA'!K26+'ING-MES-SAN MARTIN'!K26</f>
        <v>0</v>
      </c>
      <c r="L25" s="13">
        <f>'ING-MES-FERROSUR'!L26+'ING-MES-FEPSA'!L26+'ING-MES-NCA'!L26+'ING-MES-BELGRANO'!L26+'ING-MES-URQUIZA'!L26+'ING-MES-SAN MARTIN'!L26</f>
        <v>0</v>
      </c>
      <c r="M25" s="13">
        <f>'ING-MES-FERROSUR'!M26+'ING-MES-FEPSA'!M26+'ING-MES-NCA'!M26+'ING-MES-BELGRANO'!M26+'ING-MES-URQUIZA'!M26+'ING-MES-SAN MARTIN'!M26</f>
        <v>0</v>
      </c>
      <c r="N25" s="14">
        <f t="shared" si="0"/>
        <v>5291292.9000000004</v>
      </c>
      <c r="O25" s="9"/>
      <c r="P25" s="10"/>
      <c r="Q25" s="11"/>
      <c r="R25" s="11"/>
      <c r="S25" s="11"/>
    </row>
    <row r="26" spans="1:19" x14ac:dyDescent="0.2">
      <c r="A26" s="18" t="s">
        <v>31</v>
      </c>
      <c r="B26" s="37">
        <f>'ING-MES-FERROSUR'!B27+'ING-MES-FEPSA'!B27+'ING-MES-NCA'!B27+'ING-MES-BELGRANO'!B27+'ING-MES-URQUIZA'!B27+'ING-MES-SAN MARTIN'!B27</f>
        <v>0</v>
      </c>
      <c r="C26" s="37">
        <f>'ING-MES-FERROSUR'!C27+'ING-MES-FEPSA'!C27+'ING-MES-NCA'!C27+'ING-MES-BELGRANO'!C27+'ING-MES-URQUIZA'!C27+'ING-MES-SAN MARTIN'!C27</f>
        <v>0</v>
      </c>
      <c r="D26" s="37">
        <f>'ING-MES-FERROSUR'!D27+'ING-MES-FEPSA'!D27+'ING-MES-NCA'!D27+'ING-MES-BELGRANO'!D27+'ING-MES-URQUIZA'!D27+'ING-MES-SAN MARTIN'!D27</f>
        <v>0</v>
      </c>
      <c r="E26" s="37">
        <f>'ING-MES-FERROSUR'!E27+'ING-MES-FEPSA'!E27+'ING-MES-NCA'!E27+'ING-MES-BELGRANO'!E27+'ING-MES-URQUIZA'!E27+'ING-MES-SAN MARTIN'!E27</f>
        <v>0</v>
      </c>
      <c r="F26" s="37">
        <f>'ING-MES-FERROSUR'!F27+'ING-MES-FEPSA'!F27+'ING-MES-NCA'!F27+'ING-MES-BELGRANO'!F27+'ING-MES-URQUIZA'!F27+'ING-MES-SAN MARTIN'!F27</f>
        <v>0</v>
      </c>
      <c r="G26" s="37">
        <f>'ING-MES-FERROSUR'!G27+'ING-MES-FEPSA'!G27+'ING-MES-NCA'!G27+'ING-MES-BELGRANO'!G27+'ING-MES-URQUIZA'!G27+'ING-MES-SAN MARTIN'!G27</f>
        <v>0</v>
      </c>
      <c r="H26" s="37">
        <f>'ING-MES-FERROSUR'!H27+'ING-MES-FEPSA'!H27+'ING-MES-NCA'!H27+'ING-MES-BELGRANO'!H27+'ING-MES-URQUIZA'!H27+'ING-MES-SAN MARTIN'!H27</f>
        <v>0</v>
      </c>
      <c r="I26" s="37">
        <f>'ING-MES-FERROSUR'!I27+'ING-MES-FEPSA'!I27+'ING-MES-NCA'!I27+'ING-MES-BELGRANO'!I27+'ING-MES-URQUIZA'!I27+'ING-MES-SAN MARTIN'!I27</f>
        <v>0</v>
      </c>
      <c r="J26" s="37">
        <f>'ING-MES-FERROSUR'!J27+'ING-MES-FEPSA'!J27+'ING-MES-NCA'!J27+'ING-MES-BELGRANO'!J27+'ING-MES-URQUIZA'!J27+'ING-MES-SAN MARTIN'!J27</f>
        <v>0</v>
      </c>
      <c r="K26" s="37">
        <f>'ING-MES-FERROSUR'!K27+'ING-MES-FEPSA'!K27+'ING-MES-NCA'!K27+'ING-MES-BELGRANO'!K27+'ING-MES-URQUIZA'!K27+'ING-MES-SAN MARTIN'!K27</f>
        <v>0</v>
      </c>
      <c r="L26" s="37">
        <f>'ING-MES-FERROSUR'!L27+'ING-MES-FEPSA'!L27+'ING-MES-NCA'!L27+'ING-MES-BELGRANO'!L27+'ING-MES-URQUIZA'!L27+'ING-MES-SAN MARTIN'!L27</f>
        <v>0</v>
      </c>
      <c r="M26" s="37">
        <f>'ING-MES-FERROSUR'!M27+'ING-MES-FEPSA'!M27+'ING-MES-NCA'!M27+'ING-MES-BELGRANO'!M27+'ING-MES-URQUIZA'!M27+'ING-MES-SAN MARTIN'!M27</f>
        <v>0</v>
      </c>
      <c r="N26" s="15">
        <f t="shared" si="0"/>
        <v>0</v>
      </c>
      <c r="O26" s="9"/>
      <c r="P26" s="10"/>
      <c r="Q26" s="11"/>
      <c r="R26" s="11"/>
      <c r="S26" s="11"/>
    </row>
    <row r="27" spans="1:19" x14ac:dyDescent="0.2">
      <c r="A27" s="18" t="s">
        <v>32</v>
      </c>
      <c r="B27" s="37">
        <f>'ING-MES-FERROSUR'!B28+'ING-MES-FEPSA'!B28+'ING-MES-NCA'!B28+'ING-MES-BELGRANO'!B28+'ING-MES-URQUIZA'!B28+'ING-MES-SAN MARTIN'!B28</f>
        <v>241932822.08000001</v>
      </c>
      <c r="C27" s="37">
        <f>'ING-MES-FERROSUR'!C28+'ING-MES-FEPSA'!C28+'ING-MES-NCA'!C28+'ING-MES-BELGRANO'!C28+'ING-MES-URQUIZA'!C28+'ING-MES-SAN MARTIN'!C28</f>
        <v>89589815.030000001</v>
      </c>
      <c r="D27" s="37">
        <f>'ING-MES-FERROSUR'!D28+'ING-MES-FEPSA'!D28+'ING-MES-NCA'!D28+'ING-MES-BELGRANO'!D28+'ING-MES-URQUIZA'!D28+'ING-MES-SAN MARTIN'!D28</f>
        <v>87280095.620000005</v>
      </c>
      <c r="E27" s="37">
        <f>'ING-MES-FERROSUR'!E28+'ING-MES-FEPSA'!E28+'ING-MES-NCA'!E28+'ING-MES-BELGRANO'!E28+'ING-MES-URQUIZA'!E28+'ING-MES-SAN MARTIN'!E28</f>
        <v>76.19</v>
      </c>
      <c r="F27" s="37">
        <f>'ING-MES-FERROSUR'!F28+'ING-MES-FEPSA'!F28+'ING-MES-NCA'!F28+'ING-MES-BELGRANO'!F28+'ING-MES-URQUIZA'!F28+'ING-MES-SAN MARTIN'!F28</f>
        <v>0</v>
      </c>
      <c r="G27" s="37">
        <f>'ING-MES-FERROSUR'!G28+'ING-MES-FEPSA'!G28+'ING-MES-NCA'!G28+'ING-MES-BELGRANO'!G28+'ING-MES-URQUIZA'!G28+'ING-MES-SAN MARTIN'!G28</f>
        <v>0</v>
      </c>
      <c r="H27" s="37">
        <f>'ING-MES-FERROSUR'!H28+'ING-MES-FEPSA'!H28+'ING-MES-NCA'!H28+'ING-MES-BELGRANO'!H28+'ING-MES-URQUIZA'!H28+'ING-MES-SAN MARTIN'!H28</f>
        <v>6708395.6100000003</v>
      </c>
      <c r="I27" s="37">
        <f>'ING-MES-FERROSUR'!I28+'ING-MES-FEPSA'!I28+'ING-MES-NCA'!I28+'ING-MES-BELGRANO'!I28+'ING-MES-URQUIZA'!I28+'ING-MES-SAN MARTIN'!I28</f>
        <v>5958018.6799999997</v>
      </c>
      <c r="J27" s="37">
        <f>'ING-MES-FERROSUR'!J28+'ING-MES-FEPSA'!J28+'ING-MES-NCA'!J28+'ING-MES-BELGRANO'!J28+'ING-MES-URQUIZA'!J28+'ING-MES-SAN MARTIN'!J28</f>
        <v>6221.33</v>
      </c>
      <c r="K27" s="37">
        <f>'ING-MES-FERROSUR'!K28+'ING-MES-FEPSA'!K28+'ING-MES-NCA'!K28+'ING-MES-BELGRANO'!K28+'ING-MES-URQUIZA'!K28+'ING-MES-SAN MARTIN'!K28</f>
        <v>0</v>
      </c>
      <c r="L27" s="37">
        <f>'ING-MES-FERROSUR'!L28+'ING-MES-FEPSA'!L28+'ING-MES-NCA'!L28+'ING-MES-BELGRANO'!L28+'ING-MES-URQUIZA'!L28+'ING-MES-SAN MARTIN'!L28</f>
        <v>0</v>
      </c>
      <c r="M27" s="37">
        <f>'ING-MES-FERROSUR'!M28+'ING-MES-FEPSA'!M28+'ING-MES-NCA'!M28+'ING-MES-BELGRANO'!M28+'ING-MES-URQUIZA'!M28+'ING-MES-SAN MARTIN'!M28</f>
        <v>0</v>
      </c>
      <c r="N27" s="15">
        <f t="shared" si="0"/>
        <v>431475444.54000002</v>
      </c>
      <c r="O27" s="9"/>
      <c r="P27" s="10"/>
      <c r="Q27" s="11"/>
      <c r="R27" s="11"/>
      <c r="S27" s="11"/>
    </row>
    <row r="28" spans="1:19" x14ac:dyDescent="0.2">
      <c r="A28" s="18" t="s">
        <v>33</v>
      </c>
      <c r="B28" s="37">
        <f>'ING-MES-FERROSUR'!B29+'ING-MES-FEPSA'!B29+'ING-MES-NCA'!B29+'ING-MES-BELGRANO'!B29+'ING-MES-URQUIZA'!B29+'ING-MES-SAN MARTIN'!B29</f>
        <v>4784034990.6500006</v>
      </c>
      <c r="C28" s="37">
        <f>'ING-MES-FERROSUR'!C29+'ING-MES-FEPSA'!C29+'ING-MES-NCA'!C29+'ING-MES-BELGRANO'!C29+'ING-MES-URQUIZA'!C29+'ING-MES-SAN MARTIN'!C29</f>
        <v>4397053077.1300001</v>
      </c>
      <c r="D28" s="37">
        <f>'ING-MES-FERROSUR'!D29+'ING-MES-FEPSA'!D29+'ING-MES-NCA'!D29+'ING-MES-BELGRANO'!D29+'ING-MES-URQUIZA'!D29+'ING-MES-SAN MARTIN'!D29</f>
        <v>6757568278.4799995</v>
      </c>
      <c r="E28" s="37">
        <f>'ING-MES-FERROSUR'!E29+'ING-MES-FEPSA'!E29+'ING-MES-NCA'!E29+'ING-MES-BELGRANO'!E29+'ING-MES-URQUIZA'!E29+'ING-MES-SAN MARTIN'!E29</f>
        <v>8607983580.7599983</v>
      </c>
      <c r="F28" s="37">
        <f>'ING-MES-FERROSUR'!F29+'ING-MES-FEPSA'!F29+'ING-MES-NCA'!F29+'ING-MES-BELGRANO'!F29+'ING-MES-URQUIZA'!F29+'ING-MES-SAN MARTIN'!F29</f>
        <v>6600915181.039999</v>
      </c>
      <c r="G28" s="37">
        <f>'ING-MES-FERROSUR'!G29+'ING-MES-FEPSA'!G29+'ING-MES-NCA'!G29+'ING-MES-BELGRANO'!G29+'ING-MES-URQUIZA'!G29+'ING-MES-SAN MARTIN'!G29</f>
        <v>7607728501.3199997</v>
      </c>
      <c r="H28" s="37">
        <f>'ING-MES-FERROSUR'!H29+'ING-MES-FEPSA'!H29+'ING-MES-NCA'!H29+'ING-MES-BELGRANO'!H29+'ING-MES-URQUIZA'!H29+'ING-MES-SAN MARTIN'!H29</f>
        <v>9945127455.2800007</v>
      </c>
      <c r="I28" s="37">
        <f>'ING-MES-FERROSUR'!I29+'ING-MES-FEPSA'!I29+'ING-MES-NCA'!I29+'ING-MES-BELGRANO'!I29+'ING-MES-URQUIZA'!I29+'ING-MES-SAN MARTIN'!I29</f>
        <v>8847112129.6755009</v>
      </c>
      <c r="J28" s="37">
        <f>'ING-MES-FERROSUR'!J29+'ING-MES-FEPSA'!J29+'ING-MES-NCA'!J29+'ING-MES-BELGRANO'!J29+'ING-MES-URQUIZA'!J29+'ING-MES-SAN MARTIN'!J29</f>
        <v>10930065534.820002</v>
      </c>
      <c r="K28" s="37">
        <f>'ING-MES-FERROSUR'!K29+'ING-MES-FEPSA'!K29+'ING-MES-NCA'!K29+'ING-MES-BELGRANO'!K29+'ING-MES-URQUIZA'!K29+'ING-MES-SAN MARTIN'!K29</f>
        <v>0</v>
      </c>
      <c r="L28" s="37">
        <f>'ING-MES-FERROSUR'!L29+'ING-MES-FEPSA'!L29+'ING-MES-NCA'!L29+'ING-MES-BELGRANO'!L29+'ING-MES-URQUIZA'!L29+'ING-MES-SAN MARTIN'!L29</f>
        <v>0</v>
      </c>
      <c r="M28" s="37">
        <f>'ING-MES-FERROSUR'!M29+'ING-MES-FEPSA'!M29+'ING-MES-NCA'!M29+'ING-MES-BELGRANO'!M29+'ING-MES-URQUIZA'!M29+'ING-MES-SAN MARTIN'!M29</f>
        <v>0</v>
      </c>
      <c r="N28" s="15">
        <f t="shared" si="0"/>
        <v>68477588729.155495</v>
      </c>
      <c r="O28" s="9"/>
      <c r="P28" s="10"/>
      <c r="Q28" s="11"/>
      <c r="R28" s="11"/>
      <c r="S28" s="11"/>
    </row>
    <row r="29" spans="1:19" x14ac:dyDescent="0.2">
      <c r="A29" s="18" t="s">
        <v>34</v>
      </c>
      <c r="B29" s="37">
        <f>'ING-MES-FERROSUR'!B30+'ING-MES-FEPSA'!B30+'ING-MES-NCA'!B30+'ING-MES-BELGRANO'!B30+'ING-MES-URQUIZA'!B30+'ING-MES-SAN MARTIN'!B30</f>
        <v>159277389</v>
      </c>
      <c r="C29" s="37">
        <f>'ING-MES-FERROSUR'!C30+'ING-MES-FEPSA'!C30+'ING-MES-NCA'!C30+'ING-MES-BELGRANO'!C30+'ING-MES-URQUIZA'!C30+'ING-MES-SAN MARTIN'!C30</f>
        <v>178607216</v>
      </c>
      <c r="D29" s="37">
        <f>'ING-MES-FERROSUR'!D30+'ING-MES-FEPSA'!D30+'ING-MES-NCA'!D30+'ING-MES-BELGRANO'!D30+'ING-MES-URQUIZA'!D30+'ING-MES-SAN MARTIN'!D30</f>
        <v>208524845</v>
      </c>
      <c r="E29" s="37">
        <f>'ING-MES-FERROSUR'!E30+'ING-MES-FEPSA'!E30+'ING-MES-NCA'!E30+'ING-MES-BELGRANO'!E30+'ING-MES-URQUIZA'!E30+'ING-MES-SAN MARTIN'!E30</f>
        <v>148929664</v>
      </c>
      <c r="F29" s="37">
        <f>'ING-MES-FERROSUR'!F30+'ING-MES-FEPSA'!F30+'ING-MES-NCA'!F30+'ING-MES-BELGRANO'!F30+'ING-MES-URQUIZA'!F30+'ING-MES-SAN MARTIN'!F30</f>
        <v>283714019</v>
      </c>
      <c r="G29" s="37">
        <f>'ING-MES-FERROSUR'!G30+'ING-MES-FEPSA'!G30+'ING-MES-NCA'!G30+'ING-MES-BELGRANO'!G30+'ING-MES-URQUIZA'!G30+'ING-MES-SAN MARTIN'!G30</f>
        <v>430500798</v>
      </c>
      <c r="H29" s="37">
        <f>'ING-MES-FERROSUR'!H30+'ING-MES-FEPSA'!H30+'ING-MES-NCA'!H30+'ING-MES-BELGRANO'!H30+'ING-MES-URQUIZA'!H30+'ING-MES-SAN MARTIN'!H30</f>
        <v>620237834</v>
      </c>
      <c r="I29" s="37">
        <f>'ING-MES-FERROSUR'!I30+'ING-MES-FEPSA'!I30+'ING-MES-NCA'!I30+'ING-MES-BELGRANO'!I30+'ING-MES-URQUIZA'!I30+'ING-MES-SAN MARTIN'!I30</f>
        <v>561929152</v>
      </c>
      <c r="J29" s="37">
        <f>'ING-MES-FERROSUR'!J30+'ING-MES-FEPSA'!J30+'ING-MES-NCA'!J30+'ING-MES-BELGRANO'!J30+'ING-MES-URQUIZA'!J30+'ING-MES-SAN MARTIN'!J30</f>
        <v>526684279</v>
      </c>
      <c r="K29" s="37">
        <f>'ING-MES-FERROSUR'!K30+'ING-MES-FEPSA'!K30+'ING-MES-NCA'!K30+'ING-MES-BELGRANO'!K30+'ING-MES-URQUIZA'!K30+'ING-MES-SAN MARTIN'!K30</f>
        <v>0</v>
      </c>
      <c r="L29" s="37">
        <f>'ING-MES-FERROSUR'!L30+'ING-MES-FEPSA'!L30+'ING-MES-NCA'!L30+'ING-MES-BELGRANO'!L30+'ING-MES-URQUIZA'!L30+'ING-MES-SAN MARTIN'!L30</f>
        <v>0</v>
      </c>
      <c r="M29" s="37">
        <f>'ING-MES-FERROSUR'!M30+'ING-MES-FEPSA'!M30+'ING-MES-NCA'!M30+'ING-MES-BELGRANO'!M30+'ING-MES-URQUIZA'!M30+'ING-MES-SAN MARTIN'!M30</f>
        <v>0</v>
      </c>
      <c r="N29" s="15">
        <f t="shared" si="0"/>
        <v>3118405196</v>
      </c>
      <c r="O29" s="9"/>
      <c r="P29" s="10"/>
      <c r="Q29" s="11"/>
      <c r="R29" s="11"/>
      <c r="S29" s="11"/>
    </row>
    <row r="30" spans="1:19" x14ac:dyDescent="0.2">
      <c r="A30" s="18" t="s">
        <v>35</v>
      </c>
      <c r="B30" s="37">
        <f>'ING-MES-FERROSUR'!B31+'ING-MES-FEPSA'!B31+'ING-MES-NCA'!B31+'ING-MES-BELGRANO'!B31+'ING-MES-URQUIZA'!B31+'ING-MES-SAN MARTIN'!B31</f>
        <v>370907134.48000002</v>
      </c>
      <c r="C30" s="37">
        <f>'ING-MES-FERROSUR'!C31+'ING-MES-FEPSA'!C31+'ING-MES-NCA'!C31+'ING-MES-BELGRANO'!C31+'ING-MES-URQUIZA'!C31+'ING-MES-SAN MARTIN'!C31</f>
        <v>611583832.33000004</v>
      </c>
      <c r="D30" s="37">
        <f>'ING-MES-FERROSUR'!D31+'ING-MES-FEPSA'!D31+'ING-MES-NCA'!D31+'ING-MES-BELGRANO'!D31+'ING-MES-URQUIZA'!D31+'ING-MES-SAN MARTIN'!D31</f>
        <v>465516379.19</v>
      </c>
      <c r="E30" s="37">
        <f>'ING-MES-FERROSUR'!E31+'ING-MES-FEPSA'!E31+'ING-MES-NCA'!E31+'ING-MES-BELGRANO'!E31+'ING-MES-URQUIZA'!E31+'ING-MES-SAN MARTIN'!E31</f>
        <v>86586564.689999998</v>
      </c>
      <c r="F30" s="37">
        <f>'ING-MES-FERROSUR'!F31+'ING-MES-FEPSA'!F31+'ING-MES-NCA'!F31+'ING-MES-BELGRANO'!F31+'ING-MES-URQUIZA'!F31+'ING-MES-SAN MARTIN'!F31</f>
        <v>120774290.23999999</v>
      </c>
      <c r="G30" s="37">
        <f>'ING-MES-FERROSUR'!G31+'ING-MES-FEPSA'!G31+'ING-MES-NCA'!G31+'ING-MES-BELGRANO'!G31+'ING-MES-URQUIZA'!G31+'ING-MES-SAN MARTIN'!G31</f>
        <v>154952398.68000001</v>
      </c>
      <c r="H30" s="37">
        <f>'ING-MES-FERROSUR'!H31+'ING-MES-FEPSA'!H31+'ING-MES-NCA'!H31+'ING-MES-BELGRANO'!H31+'ING-MES-URQUIZA'!H31+'ING-MES-SAN MARTIN'!H31</f>
        <v>86219498.340000004</v>
      </c>
      <c r="I30" s="37">
        <f>'ING-MES-FERROSUR'!I31+'ING-MES-FEPSA'!I31+'ING-MES-NCA'!I31+'ING-MES-BELGRANO'!I31+'ING-MES-URQUIZA'!I31+'ING-MES-SAN MARTIN'!I31</f>
        <v>54517933.460000001</v>
      </c>
      <c r="J30" s="37">
        <f>'ING-MES-FERROSUR'!J31+'ING-MES-FEPSA'!J31+'ING-MES-NCA'!J31+'ING-MES-BELGRANO'!J31+'ING-MES-URQUIZA'!J31+'ING-MES-SAN MARTIN'!J31</f>
        <v>6270042.6100000003</v>
      </c>
      <c r="K30" s="37">
        <f>'ING-MES-FERROSUR'!K31+'ING-MES-FEPSA'!K31+'ING-MES-NCA'!K31+'ING-MES-BELGRANO'!K31+'ING-MES-URQUIZA'!K31+'ING-MES-SAN MARTIN'!K31</f>
        <v>0</v>
      </c>
      <c r="L30" s="37">
        <f>'ING-MES-FERROSUR'!L31+'ING-MES-FEPSA'!L31+'ING-MES-NCA'!L31+'ING-MES-BELGRANO'!L31+'ING-MES-URQUIZA'!L31+'ING-MES-SAN MARTIN'!L31</f>
        <v>0</v>
      </c>
      <c r="M30" s="37">
        <f>'ING-MES-FERROSUR'!M31+'ING-MES-FEPSA'!M31+'ING-MES-NCA'!M31+'ING-MES-BELGRANO'!M31+'ING-MES-URQUIZA'!M31+'ING-MES-SAN MARTIN'!M31</f>
        <v>0</v>
      </c>
      <c r="N30" s="15">
        <f t="shared" si="0"/>
        <v>1957328074.02</v>
      </c>
      <c r="O30" s="9"/>
      <c r="P30" s="10"/>
      <c r="Q30" s="11"/>
      <c r="R30" s="11"/>
      <c r="S30" s="11"/>
    </row>
    <row r="31" spans="1:19" x14ac:dyDescent="0.2">
      <c r="A31" s="18" t="s">
        <v>36</v>
      </c>
      <c r="B31" s="37">
        <f>'ING-MES-FERROSUR'!B32+'ING-MES-FEPSA'!B32+'ING-MES-NCA'!B32+'ING-MES-BELGRANO'!B32+'ING-MES-URQUIZA'!B32+'ING-MES-SAN MARTIN'!B32</f>
        <v>0</v>
      </c>
      <c r="C31" s="37">
        <f>'ING-MES-FERROSUR'!C32+'ING-MES-FEPSA'!C32+'ING-MES-NCA'!C32+'ING-MES-BELGRANO'!C32+'ING-MES-URQUIZA'!C32+'ING-MES-SAN MARTIN'!C32</f>
        <v>0</v>
      </c>
      <c r="D31" s="37">
        <f>'ING-MES-FERROSUR'!D32+'ING-MES-FEPSA'!D32+'ING-MES-NCA'!D32+'ING-MES-BELGRANO'!D32+'ING-MES-URQUIZA'!D32+'ING-MES-SAN MARTIN'!D32</f>
        <v>0</v>
      </c>
      <c r="E31" s="37">
        <f>'ING-MES-FERROSUR'!E32+'ING-MES-FEPSA'!E32+'ING-MES-NCA'!E32+'ING-MES-BELGRANO'!E32+'ING-MES-URQUIZA'!E32+'ING-MES-SAN MARTIN'!E32</f>
        <v>6511899.7999999998</v>
      </c>
      <c r="F31" s="37">
        <f>'ING-MES-FERROSUR'!F32+'ING-MES-FEPSA'!F32+'ING-MES-NCA'!F32+'ING-MES-BELGRANO'!F32+'ING-MES-URQUIZA'!F32+'ING-MES-SAN MARTIN'!F32</f>
        <v>1621361</v>
      </c>
      <c r="G31" s="37">
        <f>'ING-MES-FERROSUR'!G32+'ING-MES-FEPSA'!G32+'ING-MES-NCA'!G32+'ING-MES-BELGRANO'!G32+'ING-MES-URQUIZA'!G32+'ING-MES-SAN MARTIN'!G32</f>
        <v>13880102</v>
      </c>
      <c r="H31" s="37">
        <f>'ING-MES-FERROSUR'!H32+'ING-MES-FEPSA'!H32+'ING-MES-NCA'!H32+'ING-MES-BELGRANO'!H32+'ING-MES-URQUIZA'!H32+'ING-MES-SAN MARTIN'!H32</f>
        <v>0</v>
      </c>
      <c r="I31" s="37">
        <f>'ING-MES-FERROSUR'!I32+'ING-MES-FEPSA'!I32+'ING-MES-NCA'!I32+'ING-MES-BELGRANO'!I32+'ING-MES-URQUIZA'!I32+'ING-MES-SAN MARTIN'!I32</f>
        <v>57447825.059999995</v>
      </c>
      <c r="J31" s="37">
        <f>'ING-MES-FERROSUR'!J32+'ING-MES-FEPSA'!J32+'ING-MES-NCA'!J32+'ING-MES-BELGRANO'!J32+'ING-MES-URQUIZA'!J32+'ING-MES-SAN MARTIN'!J32</f>
        <v>47271352.189999998</v>
      </c>
      <c r="K31" s="37">
        <f>'ING-MES-FERROSUR'!K32+'ING-MES-FEPSA'!K32+'ING-MES-NCA'!K32+'ING-MES-BELGRANO'!K32+'ING-MES-URQUIZA'!K32+'ING-MES-SAN MARTIN'!K32</f>
        <v>0</v>
      </c>
      <c r="L31" s="37">
        <f>'ING-MES-FERROSUR'!L32+'ING-MES-FEPSA'!L32+'ING-MES-NCA'!L32+'ING-MES-BELGRANO'!L32+'ING-MES-URQUIZA'!L32+'ING-MES-SAN MARTIN'!L32</f>
        <v>0</v>
      </c>
      <c r="M31" s="37">
        <f>'ING-MES-FERROSUR'!M32+'ING-MES-FEPSA'!M32+'ING-MES-NCA'!M32+'ING-MES-BELGRANO'!M32+'ING-MES-URQUIZA'!M32+'ING-MES-SAN MARTIN'!M32</f>
        <v>0</v>
      </c>
      <c r="N31" s="15">
        <f t="shared" si="0"/>
        <v>126732540.05</v>
      </c>
      <c r="O31" s="9"/>
      <c r="P31" s="10"/>
      <c r="Q31" s="11"/>
      <c r="R31" s="11"/>
      <c r="S31" s="11"/>
    </row>
    <row r="32" spans="1:19" x14ac:dyDescent="0.2">
      <c r="A32" s="18" t="s">
        <v>37</v>
      </c>
      <c r="B32" s="37">
        <f>'ING-MES-FERROSUR'!B33+'ING-MES-FEPSA'!B33+'ING-MES-NCA'!B33+'ING-MES-BELGRANO'!B33+'ING-MES-URQUIZA'!B33+'ING-MES-SAN MARTIN'!B33</f>
        <v>23725665.02</v>
      </c>
      <c r="C32" s="37">
        <f>'ING-MES-FERROSUR'!C33+'ING-MES-FEPSA'!C33+'ING-MES-NCA'!C33+'ING-MES-BELGRANO'!C33+'ING-MES-URQUIZA'!C33+'ING-MES-SAN MARTIN'!C33</f>
        <v>31197313.370000001</v>
      </c>
      <c r="D32" s="37">
        <f>'ING-MES-FERROSUR'!D33+'ING-MES-FEPSA'!D33+'ING-MES-NCA'!D33+'ING-MES-BELGRANO'!D33+'ING-MES-URQUIZA'!D33+'ING-MES-SAN MARTIN'!D33</f>
        <v>29511416</v>
      </c>
      <c r="E32" s="37">
        <f>'ING-MES-FERROSUR'!E33+'ING-MES-FEPSA'!E33+'ING-MES-NCA'!E33+'ING-MES-BELGRANO'!E33+'ING-MES-URQUIZA'!E33+'ING-MES-SAN MARTIN'!E33</f>
        <v>81358712</v>
      </c>
      <c r="F32" s="37">
        <f>'ING-MES-FERROSUR'!F33+'ING-MES-FEPSA'!F33+'ING-MES-NCA'!F33+'ING-MES-BELGRANO'!F33+'ING-MES-URQUIZA'!F33+'ING-MES-SAN MARTIN'!F33</f>
        <v>0</v>
      </c>
      <c r="G32" s="37">
        <f>'ING-MES-FERROSUR'!G33+'ING-MES-FEPSA'!G33+'ING-MES-NCA'!G33+'ING-MES-BELGRANO'!G33+'ING-MES-URQUIZA'!G33+'ING-MES-SAN MARTIN'!G33</f>
        <v>0</v>
      </c>
      <c r="H32" s="37">
        <f>'ING-MES-FERROSUR'!H33+'ING-MES-FEPSA'!H33+'ING-MES-NCA'!H33+'ING-MES-BELGRANO'!H33+'ING-MES-URQUIZA'!H33+'ING-MES-SAN MARTIN'!H33</f>
        <v>0</v>
      </c>
      <c r="I32" s="37">
        <f>'ING-MES-FERROSUR'!I33+'ING-MES-FEPSA'!I33+'ING-MES-NCA'!I33+'ING-MES-BELGRANO'!I33+'ING-MES-URQUIZA'!I33+'ING-MES-SAN MARTIN'!I33</f>
        <v>0</v>
      </c>
      <c r="J32" s="37">
        <f>'ING-MES-FERROSUR'!J33+'ING-MES-FEPSA'!J33+'ING-MES-NCA'!J33+'ING-MES-BELGRANO'!J33+'ING-MES-URQUIZA'!J33+'ING-MES-SAN MARTIN'!J33</f>
        <v>0</v>
      </c>
      <c r="K32" s="37">
        <f>'ING-MES-FERROSUR'!K33+'ING-MES-FEPSA'!K33+'ING-MES-NCA'!K33+'ING-MES-BELGRANO'!K33+'ING-MES-URQUIZA'!K33+'ING-MES-SAN MARTIN'!K33</f>
        <v>0</v>
      </c>
      <c r="L32" s="37">
        <f>'ING-MES-FERROSUR'!L33+'ING-MES-FEPSA'!L33+'ING-MES-NCA'!L33+'ING-MES-BELGRANO'!L33+'ING-MES-URQUIZA'!L33+'ING-MES-SAN MARTIN'!L33</f>
        <v>0</v>
      </c>
      <c r="M32" s="37">
        <f>'ING-MES-FERROSUR'!M33+'ING-MES-FEPSA'!M33+'ING-MES-NCA'!M33+'ING-MES-BELGRANO'!M33+'ING-MES-URQUIZA'!M33+'ING-MES-SAN MARTIN'!M33</f>
        <v>0</v>
      </c>
      <c r="N32" s="15">
        <f t="shared" si="0"/>
        <v>165793106.38999999</v>
      </c>
      <c r="O32" s="9"/>
      <c r="P32" s="10"/>
      <c r="Q32" s="11"/>
      <c r="R32" s="11"/>
      <c r="S32" s="11"/>
    </row>
    <row r="33" spans="1:19" x14ac:dyDescent="0.2">
      <c r="A33" s="18" t="s">
        <v>38</v>
      </c>
      <c r="B33" s="37">
        <f>'ING-MES-FERROSUR'!B34+'ING-MES-FEPSA'!B34+'ING-MES-NCA'!B34+'ING-MES-BELGRANO'!B34+'ING-MES-URQUIZA'!B34+'ING-MES-SAN MARTIN'!B34</f>
        <v>892193846.79000008</v>
      </c>
      <c r="C33" s="37">
        <f>'ING-MES-FERROSUR'!C34+'ING-MES-FEPSA'!C34+'ING-MES-NCA'!C34+'ING-MES-BELGRANO'!C34+'ING-MES-URQUIZA'!C34+'ING-MES-SAN MARTIN'!C34</f>
        <v>1523337697.5099993</v>
      </c>
      <c r="D33" s="37">
        <f>'ING-MES-FERROSUR'!D34+'ING-MES-FEPSA'!D34+'ING-MES-NCA'!D34+'ING-MES-BELGRANO'!D34+'ING-MES-URQUIZA'!D34+'ING-MES-SAN MARTIN'!D34</f>
        <v>1891571743.01</v>
      </c>
      <c r="E33" s="37">
        <f>'ING-MES-FERROSUR'!E34+'ING-MES-FEPSA'!E34+'ING-MES-NCA'!E34+'ING-MES-BELGRANO'!E34+'ING-MES-URQUIZA'!E34+'ING-MES-SAN MARTIN'!E34</f>
        <v>3713301044.8400002</v>
      </c>
      <c r="F33" s="37">
        <f>'ING-MES-FERROSUR'!F34+'ING-MES-FEPSA'!F34+'ING-MES-NCA'!F34+'ING-MES-BELGRANO'!F34+'ING-MES-URQUIZA'!F34+'ING-MES-SAN MARTIN'!F34</f>
        <v>8692122846.9200001</v>
      </c>
      <c r="G33" s="37">
        <f>'ING-MES-FERROSUR'!G34+'ING-MES-FEPSA'!G34+'ING-MES-NCA'!G34+'ING-MES-BELGRANO'!G34+'ING-MES-URQUIZA'!G34+'ING-MES-SAN MARTIN'!G34</f>
        <v>9083272493.2600002</v>
      </c>
      <c r="H33" s="37">
        <f>'ING-MES-FERROSUR'!H34+'ING-MES-FEPSA'!H34+'ING-MES-NCA'!H34+'ING-MES-BELGRANO'!H34+'ING-MES-URQUIZA'!H34+'ING-MES-SAN MARTIN'!H34</f>
        <v>7219405626.6999998</v>
      </c>
      <c r="I33" s="37">
        <f>'ING-MES-FERROSUR'!I34+'ING-MES-FEPSA'!I34+'ING-MES-NCA'!I34+'ING-MES-BELGRANO'!I34+'ING-MES-URQUIZA'!I34+'ING-MES-SAN MARTIN'!I34</f>
        <v>7986696860.4859943</v>
      </c>
      <c r="J33" s="37">
        <f>'ING-MES-FERROSUR'!J34+'ING-MES-FEPSA'!J34+'ING-MES-NCA'!J34+'ING-MES-BELGRANO'!J34+'ING-MES-URQUIZA'!J34+'ING-MES-SAN MARTIN'!J34</f>
        <v>7640136229.54</v>
      </c>
      <c r="K33" s="37">
        <f>'ING-MES-FERROSUR'!K34+'ING-MES-FEPSA'!K34+'ING-MES-NCA'!K34+'ING-MES-BELGRANO'!K34+'ING-MES-URQUIZA'!K34+'ING-MES-SAN MARTIN'!K34</f>
        <v>0</v>
      </c>
      <c r="L33" s="37">
        <f>'ING-MES-FERROSUR'!L34+'ING-MES-FEPSA'!L34+'ING-MES-NCA'!L34+'ING-MES-BELGRANO'!L34+'ING-MES-URQUIZA'!L34+'ING-MES-SAN MARTIN'!L34</f>
        <v>0</v>
      </c>
      <c r="M33" s="37">
        <f>'ING-MES-FERROSUR'!M34+'ING-MES-FEPSA'!M34+'ING-MES-NCA'!M34+'ING-MES-BELGRANO'!M34+'ING-MES-URQUIZA'!M34+'ING-MES-SAN MARTIN'!M34</f>
        <v>0</v>
      </c>
      <c r="N33" s="15">
        <f t="shared" si="0"/>
        <v>48642038389.056</v>
      </c>
      <c r="O33" s="9"/>
      <c r="P33" s="10"/>
      <c r="Q33" s="11"/>
      <c r="R33" s="11"/>
      <c r="S33" s="11"/>
    </row>
    <row r="34" spans="1:19" x14ac:dyDescent="0.2">
      <c r="A34" s="18" t="s">
        <v>39</v>
      </c>
      <c r="B34" s="37">
        <f>'ING-MES-FERROSUR'!B35+'ING-MES-FEPSA'!B35+'ING-MES-NCA'!B35+'ING-MES-BELGRANO'!B35+'ING-MES-URQUIZA'!B35+'ING-MES-SAN MARTIN'!B35</f>
        <v>137860156.19999999</v>
      </c>
      <c r="C34" s="37">
        <f>'ING-MES-FERROSUR'!C35+'ING-MES-FEPSA'!C35+'ING-MES-NCA'!C35+'ING-MES-BELGRANO'!C35+'ING-MES-URQUIZA'!C35+'ING-MES-SAN MARTIN'!C35</f>
        <v>122780256</v>
      </c>
      <c r="D34" s="37">
        <f>'ING-MES-FERROSUR'!D35+'ING-MES-FEPSA'!D35+'ING-MES-NCA'!D35+'ING-MES-BELGRANO'!D35+'ING-MES-URQUIZA'!D35+'ING-MES-SAN MARTIN'!D35</f>
        <v>133105787.84999999</v>
      </c>
      <c r="E34" s="37">
        <f>'ING-MES-FERROSUR'!E35+'ING-MES-FEPSA'!E35+'ING-MES-NCA'!E35+'ING-MES-BELGRANO'!E35+'ING-MES-URQUIZA'!E35+'ING-MES-SAN MARTIN'!E35</f>
        <v>113111518.3</v>
      </c>
      <c r="F34" s="37">
        <f>'ING-MES-FERROSUR'!F35+'ING-MES-FEPSA'!F35+'ING-MES-NCA'!F35+'ING-MES-BELGRANO'!F35+'ING-MES-URQUIZA'!F35+'ING-MES-SAN MARTIN'!F35</f>
        <v>146977384.25</v>
      </c>
      <c r="G34" s="37">
        <f>'ING-MES-FERROSUR'!G35+'ING-MES-FEPSA'!G35+'ING-MES-NCA'!G35+'ING-MES-BELGRANO'!G35+'ING-MES-URQUIZA'!G35+'ING-MES-SAN MARTIN'!G35</f>
        <v>116285562.45</v>
      </c>
      <c r="H34" s="37">
        <f>'ING-MES-FERROSUR'!H35+'ING-MES-FEPSA'!H35+'ING-MES-NCA'!H35+'ING-MES-BELGRANO'!H35+'ING-MES-URQUIZA'!H35+'ING-MES-SAN MARTIN'!H35</f>
        <v>138260786.84999999</v>
      </c>
      <c r="I34" s="37">
        <f>'ING-MES-FERROSUR'!I35+'ING-MES-FEPSA'!I35+'ING-MES-NCA'!I35+'ING-MES-BELGRANO'!I35+'ING-MES-URQUIZA'!I35+'ING-MES-SAN MARTIN'!I35</f>
        <v>151079667.75</v>
      </c>
      <c r="J34" s="37">
        <f>'ING-MES-FERROSUR'!J35+'ING-MES-FEPSA'!J35+'ING-MES-NCA'!J35+'ING-MES-BELGRANO'!J35+'ING-MES-URQUIZA'!J35+'ING-MES-SAN MARTIN'!J35</f>
        <v>146126085.30000001</v>
      </c>
      <c r="K34" s="37">
        <f>'ING-MES-FERROSUR'!K35+'ING-MES-FEPSA'!K35+'ING-MES-NCA'!K35+'ING-MES-BELGRANO'!K35+'ING-MES-URQUIZA'!K35+'ING-MES-SAN MARTIN'!K35</f>
        <v>0</v>
      </c>
      <c r="L34" s="37">
        <f>'ING-MES-FERROSUR'!L35+'ING-MES-FEPSA'!L35+'ING-MES-NCA'!L35+'ING-MES-BELGRANO'!L35+'ING-MES-URQUIZA'!L35+'ING-MES-SAN MARTIN'!L35</f>
        <v>0</v>
      </c>
      <c r="M34" s="37">
        <f>'ING-MES-FERROSUR'!M35+'ING-MES-FEPSA'!M35+'ING-MES-NCA'!M35+'ING-MES-BELGRANO'!M35+'ING-MES-URQUIZA'!M35+'ING-MES-SAN MARTIN'!M35</f>
        <v>0</v>
      </c>
      <c r="N34" s="15">
        <f t="shared" si="0"/>
        <v>1205587204.95</v>
      </c>
      <c r="O34" s="9"/>
      <c r="P34" s="10"/>
      <c r="Q34" s="11"/>
      <c r="R34" s="11"/>
      <c r="S34" s="11"/>
    </row>
    <row r="35" spans="1:19" s="36" customFormat="1" ht="12" thickBot="1" x14ac:dyDescent="0.25">
      <c r="A35" s="18" t="s">
        <v>40</v>
      </c>
      <c r="B35" s="19">
        <f>'ING-MES-FERROSUR'!B36+'ING-MES-FEPSA'!B36+'ING-MES-NCA'!B36+'ING-MES-BELGRANO'!B36+'ING-MES-URQUIZA'!B36+'ING-MES-SAN MARTIN'!B36</f>
        <v>54496107</v>
      </c>
      <c r="C35" s="19">
        <f>'ING-MES-FERROSUR'!C36+'ING-MES-FEPSA'!C36+'ING-MES-NCA'!C36+'ING-MES-BELGRANO'!C36+'ING-MES-URQUIZA'!C36+'ING-MES-SAN MARTIN'!C36</f>
        <v>119275569</v>
      </c>
      <c r="D35" s="19">
        <f>'ING-MES-FERROSUR'!D36+'ING-MES-FEPSA'!D36+'ING-MES-NCA'!D36+'ING-MES-BELGRANO'!D36+'ING-MES-URQUIZA'!D36+'ING-MES-SAN MARTIN'!D36</f>
        <v>59970023</v>
      </c>
      <c r="E35" s="19">
        <f>'ING-MES-FERROSUR'!E36+'ING-MES-FEPSA'!E36+'ING-MES-NCA'!E36+'ING-MES-BELGRANO'!E36+'ING-MES-URQUIZA'!E36+'ING-MES-SAN MARTIN'!E36</f>
        <v>46466654</v>
      </c>
      <c r="F35" s="19">
        <f>'ING-MES-FERROSUR'!F36+'ING-MES-FEPSA'!F36+'ING-MES-NCA'!F36+'ING-MES-BELGRANO'!F36+'ING-MES-URQUIZA'!F36+'ING-MES-SAN MARTIN'!F36</f>
        <v>49878552</v>
      </c>
      <c r="G35" s="19">
        <f>'ING-MES-FERROSUR'!G36+'ING-MES-FEPSA'!G36+'ING-MES-NCA'!G36+'ING-MES-BELGRANO'!G36+'ING-MES-URQUIZA'!G36+'ING-MES-SAN MARTIN'!G36</f>
        <v>94855340</v>
      </c>
      <c r="H35" s="19">
        <f>'ING-MES-FERROSUR'!H36+'ING-MES-FEPSA'!H36+'ING-MES-NCA'!H36+'ING-MES-BELGRANO'!H36+'ING-MES-URQUIZA'!H36+'ING-MES-SAN MARTIN'!H36</f>
        <v>344131688</v>
      </c>
      <c r="I35" s="19">
        <f>'ING-MES-FERROSUR'!I36+'ING-MES-FEPSA'!I36+'ING-MES-NCA'!I36+'ING-MES-BELGRANO'!I36+'ING-MES-URQUIZA'!I36+'ING-MES-SAN MARTIN'!I36</f>
        <v>432213329</v>
      </c>
      <c r="J35" s="19">
        <f>'ING-MES-FERROSUR'!J36+'ING-MES-FEPSA'!J36+'ING-MES-NCA'!J36+'ING-MES-BELGRANO'!J36+'ING-MES-URQUIZA'!J36+'ING-MES-SAN MARTIN'!J36</f>
        <v>251792102</v>
      </c>
      <c r="K35" s="19">
        <f>'ING-MES-FERROSUR'!K36+'ING-MES-FEPSA'!K36+'ING-MES-NCA'!K36+'ING-MES-BELGRANO'!K36+'ING-MES-URQUIZA'!K36+'ING-MES-SAN MARTIN'!K36</f>
        <v>0</v>
      </c>
      <c r="L35" s="19">
        <f>'ING-MES-FERROSUR'!L36+'ING-MES-FEPSA'!L36+'ING-MES-NCA'!L36+'ING-MES-BELGRANO'!L36+'ING-MES-URQUIZA'!L36+'ING-MES-SAN MARTIN'!L36</f>
        <v>0</v>
      </c>
      <c r="M35" s="19">
        <f>'ING-MES-FERROSUR'!M36+'ING-MES-FEPSA'!M36+'ING-MES-NCA'!M36+'ING-MES-BELGRANO'!M36+'ING-MES-URQUIZA'!M36+'ING-MES-SAN MARTIN'!M36</f>
        <v>0</v>
      </c>
      <c r="N35" s="20">
        <f t="shared" si="0"/>
        <v>1453079364</v>
      </c>
      <c r="O35" s="33"/>
      <c r="P35" s="34"/>
      <c r="Q35" s="35"/>
      <c r="R35" s="35"/>
      <c r="S35" s="35"/>
    </row>
    <row r="36" spans="1:19" ht="12" thickBot="1" x14ac:dyDescent="0.25">
      <c r="A36" s="6" t="s">
        <v>41</v>
      </c>
      <c r="B36" s="7">
        <f>'ING-MES-FERROSUR'!B37+'ING-MES-FEPSA'!B37+'ING-MES-NCA'!B37+'ING-MES-BELGRANO'!B37+'ING-MES-URQUIZA'!B37+'ING-MES-SAN MARTIN'!B37</f>
        <v>221959741.58999997</v>
      </c>
      <c r="C36" s="7">
        <f>'ING-MES-FERROSUR'!C37+'ING-MES-FEPSA'!C37+'ING-MES-NCA'!C37+'ING-MES-BELGRANO'!C37+'ING-MES-URQUIZA'!C37+'ING-MES-SAN MARTIN'!C37</f>
        <v>264833503.70000005</v>
      </c>
      <c r="D36" s="8">
        <f>'ING-MES-FERROSUR'!D37+'ING-MES-FEPSA'!D37+'ING-MES-NCA'!D37+'ING-MES-BELGRANO'!D37+'ING-MES-URQUIZA'!D37+'ING-MES-SAN MARTIN'!D37</f>
        <v>264809680.16</v>
      </c>
      <c r="E36" s="8">
        <f>'ING-MES-FERROSUR'!E37+'ING-MES-FEPSA'!E37+'ING-MES-NCA'!E37+'ING-MES-BELGRANO'!E37+'ING-MES-URQUIZA'!E37+'ING-MES-SAN MARTIN'!E37</f>
        <v>236214693.81999999</v>
      </c>
      <c r="F36" s="8">
        <f>'ING-MES-FERROSUR'!F37+'ING-MES-FEPSA'!F37+'ING-MES-NCA'!F37+'ING-MES-BELGRANO'!F37+'ING-MES-URQUIZA'!F37+'ING-MES-SAN MARTIN'!F37</f>
        <v>160993268.10000002</v>
      </c>
      <c r="G36" s="8">
        <f>'ING-MES-FERROSUR'!G37+'ING-MES-FEPSA'!G37+'ING-MES-NCA'!G37+'ING-MES-BELGRANO'!G37+'ING-MES-URQUIZA'!G37+'ING-MES-SAN MARTIN'!G37</f>
        <v>343054940.80000001</v>
      </c>
      <c r="H36" s="8">
        <f>'ING-MES-FERROSUR'!H37+'ING-MES-FEPSA'!H37+'ING-MES-NCA'!H37+'ING-MES-BELGRANO'!H37+'ING-MES-URQUIZA'!H37+'ING-MES-SAN MARTIN'!H37</f>
        <v>472837799.60000002</v>
      </c>
      <c r="I36" s="8">
        <f>'ING-MES-FERROSUR'!I37+'ING-MES-FEPSA'!I37+'ING-MES-NCA'!I37+'ING-MES-BELGRANO'!I37+'ING-MES-URQUIZA'!I37+'ING-MES-SAN MARTIN'!I37</f>
        <v>412717310.80000001</v>
      </c>
      <c r="J36" s="8">
        <f>'ING-MES-FERROSUR'!J37+'ING-MES-FEPSA'!J37+'ING-MES-NCA'!J37+'ING-MES-BELGRANO'!J37+'ING-MES-URQUIZA'!J37+'ING-MES-SAN MARTIN'!J37</f>
        <v>475762949.39999998</v>
      </c>
      <c r="K36" s="8">
        <f>'ING-MES-FERROSUR'!K37+'ING-MES-FEPSA'!K37+'ING-MES-NCA'!K37+'ING-MES-BELGRANO'!K37+'ING-MES-URQUIZA'!K37+'ING-MES-SAN MARTIN'!K37</f>
        <v>0</v>
      </c>
      <c r="L36" s="8">
        <f>'ING-MES-FERROSUR'!L37+'ING-MES-FEPSA'!L37+'ING-MES-NCA'!L37+'ING-MES-BELGRANO'!L37+'ING-MES-URQUIZA'!L37+'ING-MES-SAN MARTIN'!L37</f>
        <v>0</v>
      </c>
      <c r="M36" s="8">
        <f>'ING-MES-FERROSUR'!M37+'ING-MES-FEPSA'!M37+'ING-MES-NCA'!M37+'ING-MES-BELGRANO'!M37+'ING-MES-URQUIZA'!M37+'ING-MES-SAN MARTIN'!M37</f>
        <v>0</v>
      </c>
      <c r="N36" s="8">
        <f t="shared" si="0"/>
        <v>2853183887.9700003</v>
      </c>
      <c r="O36" s="9"/>
      <c r="P36" s="10"/>
      <c r="Q36" s="11"/>
      <c r="R36" s="11"/>
      <c r="S36" s="11"/>
    </row>
    <row r="37" spans="1:19" s="36" customFormat="1" ht="12" thickBot="1" x14ac:dyDescent="0.25">
      <c r="A37" s="21" t="s">
        <v>41</v>
      </c>
      <c r="B37" s="22">
        <f>'ING-MES-FERROSUR'!B38+'ING-MES-FEPSA'!B38+'ING-MES-NCA'!B38+'ING-MES-BELGRANO'!B38+'ING-MES-URQUIZA'!B38+'ING-MES-SAN MARTIN'!B38</f>
        <v>221959741.58999997</v>
      </c>
      <c r="C37" s="22">
        <f>'ING-MES-FERROSUR'!C38+'ING-MES-FEPSA'!C38+'ING-MES-NCA'!C38+'ING-MES-BELGRANO'!C38+'ING-MES-URQUIZA'!C38+'ING-MES-SAN MARTIN'!C38</f>
        <v>264833503.70000005</v>
      </c>
      <c r="D37" s="22">
        <f>'ING-MES-FERROSUR'!D38+'ING-MES-FEPSA'!D38+'ING-MES-NCA'!D38+'ING-MES-BELGRANO'!D38+'ING-MES-URQUIZA'!D38+'ING-MES-SAN MARTIN'!D38</f>
        <v>194470916</v>
      </c>
      <c r="E37" s="22">
        <f>'ING-MES-FERROSUR'!E38+'ING-MES-FEPSA'!E38+'ING-MES-NCA'!E38+'ING-MES-BELGRANO'!E38+'ING-MES-URQUIZA'!E38+'ING-MES-SAN MARTIN'!E38</f>
        <v>236214693.81999999</v>
      </c>
      <c r="F37" s="22">
        <f>'ING-MES-FERROSUR'!F38+'ING-MES-FEPSA'!F38+'ING-MES-NCA'!F38+'ING-MES-BELGRANO'!F38+'ING-MES-URQUIZA'!F38+'ING-MES-SAN MARTIN'!F38</f>
        <v>160993268.10000002</v>
      </c>
      <c r="G37" s="22">
        <f>'ING-MES-FERROSUR'!G38+'ING-MES-FEPSA'!G38+'ING-MES-NCA'!G38+'ING-MES-BELGRANO'!G38+'ING-MES-URQUIZA'!G38+'ING-MES-SAN MARTIN'!G38</f>
        <v>343054940.80000001</v>
      </c>
      <c r="H37" s="22">
        <f>'ING-MES-FERROSUR'!H38+'ING-MES-FEPSA'!H38+'ING-MES-NCA'!H38+'ING-MES-BELGRANO'!H38+'ING-MES-URQUIZA'!H38+'ING-MES-SAN MARTIN'!H38</f>
        <v>472837799.60000002</v>
      </c>
      <c r="I37" s="22">
        <f>'ING-MES-FERROSUR'!I38+'ING-MES-FEPSA'!I38+'ING-MES-NCA'!I38+'ING-MES-BELGRANO'!I38+'ING-MES-URQUIZA'!I38+'ING-MES-SAN MARTIN'!I38</f>
        <v>412717310.80000001</v>
      </c>
      <c r="J37" s="22">
        <f>'ING-MES-FERROSUR'!J38+'ING-MES-FEPSA'!J38+'ING-MES-NCA'!J38+'ING-MES-BELGRANO'!J38+'ING-MES-URQUIZA'!J38+'ING-MES-SAN MARTIN'!J38</f>
        <v>475762949.39999998</v>
      </c>
      <c r="K37" s="22">
        <f>'ING-MES-FERROSUR'!K38+'ING-MES-FEPSA'!K38+'ING-MES-NCA'!K38+'ING-MES-BELGRANO'!K38+'ING-MES-URQUIZA'!K38+'ING-MES-SAN MARTIN'!K38</f>
        <v>0</v>
      </c>
      <c r="L37" s="22">
        <f>'ING-MES-FERROSUR'!L38+'ING-MES-FEPSA'!L38+'ING-MES-NCA'!L38+'ING-MES-BELGRANO'!L38+'ING-MES-URQUIZA'!L38+'ING-MES-SAN MARTIN'!L38</f>
        <v>0</v>
      </c>
      <c r="M37" s="22">
        <f>'ING-MES-FERROSUR'!M38+'ING-MES-FEPSA'!M38+'ING-MES-NCA'!M38+'ING-MES-BELGRANO'!M38+'ING-MES-URQUIZA'!M38+'ING-MES-SAN MARTIN'!M38</f>
        <v>0</v>
      </c>
      <c r="N37" s="23">
        <f t="shared" si="0"/>
        <v>2782845123.8100004</v>
      </c>
      <c r="O37" s="33"/>
      <c r="P37" s="34"/>
      <c r="Q37" s="35"/>
      <c r="R37" s="35"/>
      <c r="S37" s="35"/>
    </row>
    <row r="38" spans="1:19" ht="12" thickBot="1" x14ac:dyDescent="0.25">
      <c r="A38" s="6" t="s">
        <v>42</v>
      </c>
      <c r="B38" s="7">
        <f>'ING-MES-FERROSUR'!B39+'ING-MES-FEPSA'!B39+'ING-MES-NCA'!B39+'ING-MES-BELGRANO'!B39+'ING-MES-URQUIZA'!B39+'ING-MES-SAN MARTIN'!B39</f>
        <v>907614023.51999998</v>
      </c>
      <c r="C38" s="7">
        <f>'ING-MES-FERROSUR'!C39+'ING-MES-FEPSA'!C39+'ING-MES-NCA'!C39+'ING-MES-BELGRANO'!C39+'ING-MES-URQUIZA'!C39+'ING-MES-SAN MARTIN'!C39</f>
        <v>1050748990.58</v>
      </c>
      <c r="D38" s="8">
        <f>'ING-MES-FERROSUR'!D39+'ING-MES-FEPSA'!D39+'ING-MES-NCA'!D39+'ING-MES-BELGRANO'!D39+'ING-MES-URQUIZA'!D39+'ING-MES-SAN MARTIN'!D39</f>
        <v>596128779.27999997</v>
      </c>
      <c r="E38" s="8">
        <f>'ING-MES-FERROSUR'!E39+'ING-MES-FEPSA'!E39+'ING-MES-NCA'!E39+'ING-MES-BELGRANO'!E39+'ING-MES-URQUIZA'!E39+'ING-MES-SAN MARTIN'!E39</f>
        <v>814606986.42000008</v>
      </c>
      <c r="F38" s="8">
        <f>'ING-MES-FERROSUR'!F39+'ING-MES-FEPSA'!F39+'ING-MES-NCA'!F39+'ING-MES-BELGRANO'!F39+'ING-MES-URQUIZA'!F39+'ING-MES-SAN MARTIN'!F39</f>
        <v>1187621291.02</v>
      </c>
      <c r="G38" s="8">
        <f>'ING-MES-FERROSUR'!G39+'ING-MES-FEPSA'!G39+'ING-MES-NCA'!G39+'ING-MES-BELGRANO'!G39+'ING-MES-URQUIZA'!G39+'ING-MES-SAN MARTIN'!G39</f>
        <v>1305988689.1100001</v>
      </c>
      <c r="H38" s="8">
        <f>'ING-MES-FERROSUR'!H39+'ING-MES-FEPSA'!H39+'ING-MES-NCA'!H39+'ING-MES-BELGRANO'!H39+'ING-MES-URQUIZA'!H39+'ING-MES-SAN MARTIN'!H39</f>
        <v>1281348461.1100001</v>
      </c>
      <c r="I38" s="8">
        <f>'ING-MES-FERROSUR'!I39+'ING-MES-FEPSA'!I39+'ING-MES-NCA'!I39+'ING-MES-BELGRANO'!I39+'ING-MES-URQUIZA'!I39+'ING-MES-SAN MARTIN'!I39</f>
        <v>1819477755.7624998</v>
      </c>
      <c r="J38" s="8">
        <f>'ING-MES-FERROSUR'!J39+'ING-MES-FEPSA'!J39+'ING-MES-NCA'!J39+'ING-MES-BELGRANO'!J39+'ING-MES-URQUIZA'!J39+'ING-MES-SAN MARTIN'!J39</f>
        <v>1817996259.3899999</v>
      </c>
      <c r="K38" s="8">
        <f>'ING-MES-FERROSUR'!K39+'ING-MES-FEPSA'!K39+'ING-MES-NCA'!K39+'ING-MES-BELGRANO'!K39+'ING-MES-URQUIZA'!K39+'ING-MES-SAN MARTIN'!K39</f>
        <v>0</v>
      </c>
      <c r="L38" s="8">
        <f>'ING-MES-FERROSUR'!L39+'ING-MES-FEPSA'!L39+'ING-MES-NCA'!L39+'ING-MES-BELGRANO'!L39+'ING-MES-URQUIZA'!L39+'ING-MES-SAN MARTIN'!L39</f>
        <v>0</v>
      </c>
      <c r="M38" s="8">
        <f>'ING-MES-FERROSUR'!M39+'ING-MES-FEPSA'!M39+'ING-MES-NCA'!M39+'ING-MES-BELGRANO'!M39+'ING-MES-URQUIZA'!M39+'ING-MES-SAN MARTIN'!M39</f>
        <v>0</v>
      </c>
      <c r="N38" s="8">
        <f t="shared" si="0"/>
        <v>10781531236.192501</v>
      </c>
      <c r="O38" s="9"/>
      <c r="P38" s="10"/>
      <c r="Q38" s="11"/>
      <c r="R38" s="11"/>
      <c r="S38" s="11"/>
    </row>
    <row r="39" spans="1:19" x14ac:dyDescent="0.2">
      <c r="A39" s="18" t="s">
        <v>43</v>
      </c>
      <c r="B39" s="13">
        <f>'ING-MES-FERROSUR'!B40+'ING-MES-FEPSA'!B40+'ING-MES-NCA'!B40+'ING-MES-BELGRANO'!B40+'ING-MES-URQUIZA'!B40+'ING-MES-SAN MARTIN'!B40</f>
        <v>116945453.18000001</v>
      </c>
      <c r="C39" s="13">
        <f>'ING-MES-FERROSUR'!C40+'ING-MES-FEPSA'!C40+'ING-MES-NCA'!C40+'ING-MES-BELGRANO'!C40+'ING-MES-URQUIZA'!C40+'ING-MES-SAN MARTIN'!C40</f>
        <v>110627995.08</v>
      </c>
      <c r="D39" s="14">
        <f>'ING-MES-FERROSUR'!D40+'ING-MES-FEPSA'!D40+'ING-MES-NCA'!D40+'ING-MES-BELGRANO'!D40+'ING-MES-URQUIZA'!D40+'ING-MES-SAN MARTIN'!D40</f>
        <v>109978339.15000001</v>
      </c>
      <c r="E39" s="14">
        <f>'ING-MES-FERROSUR'!E40+'ING-MES-FEPSA'!E40+'ING-MES-NCA'!E40+'ING-MES-BELGRANO'!E40+'ING-MES-URQUIZA'!E40+'ING-MES-SAN MARTIN'!E40</f>
        <v>3812978.5</v>
      </c>
      <c r="F39" s="13">
        <f>'ING-MES-FERROSUR'!F40+'ING-MES-FEPSA'!F40+'ING-MES-NCA'!F40+'ING-MES-BELGRANO'!F40+'ING-MES-URQUIZA'!F40+'ING-MES-SAN MARTIN'!F40</f>
        <v>59792262.700000003</v>
      </c>
      <c r="G39" s="13">
        <f>'ING-MES-FERROSUR'!G40+'ING-MES-FEPSA'!G40+'ING-MES-NCA'!G40+'ING-MES-BELGRANO'!G40+'ING-MES-URQUIZA'!G40+'ING-MES-SAN MARTIN'!G40</f>
        <v>60460371.200000003</v>
      </c>
      <c r="H39" s="14">
        <f>'ING-MES-FERROSUR'!H40+'ING-MES-FEPSA'!H40+'ING-MES-NCA'!H40+'ING-MES-BELGRANO'!H40+'ING-MES-URQUIZA'!H40+'ING-MES-SAN MARTIN'!H40</f>
        <v>60837794.509999998</v>
      </c>
      <c r="I39" s="14">
        <f>'ING-MES-FERROSUR'!I40+'ING-MES-FEPSA'!I40+'ING-MES-NCA'!I40+'ING-MES-BELGRANO'!I40+'ING-MES-URQUIZA'!I40+'ING-MES-SAN MARTIN'!I40</f>
        <v>143722349.97</v>
      </c>
      <c r="J39" s="13">
        <f>'ING-MES-FERROSUR'!J40+'ING-MES-FEPSA'!J40+'ING-MES-NCA'!J40+'ING-MES-BELGRANO'!J40+'ING-MES-URQUIZA'!J40+'ING-MES-SAN MARTIN'!J40</f>
        <v>56137563.810000002</v>
      </c>
      <c r="K39" s="13">
        <f>'ING-MES-FERROSUR'!K40+'ING-MES-FEPSA'!K40+'ING-MES-NCA'!K40+'ING-MES-BELGRANO'!K40+'ING-MES-URQUIZA'!K40+'ING-MES-SAN MARTIN'!K40</f>
        <v>0</v>
      </c>
      <c r="L39" s="14">
        <f>'ING-MES-FERROSUR'!L40+'ING-MES-FEPSA'!L40+'ING-MES-NCA'!L40+'ING-MES-BELGRANO'!L40+'ING-MES-URQUIZA'!L40+'ING-MES-SAN MARTIN'!L40</f>
        <v>0</v>
      </c>
      <c r="M39" s="14">
        <f>'ING-MES-FERROSUR'!M40+'ING-MES-FEPSA'!M40+'ING-MES-NCA'!M40+'ING-MES-BELGRANO'!M40+'ING-MES-URQUIZA'!M40+'ING-MES-SAN MARTIN'!M40</f>
        <v>0</v>
      </c>
      <c r="N39" s="14">
        <f t="shared" si="0"/>
        <v>722315108.0999999</v>
      </c>
      <c r="O39" s="9"/>
      <c r="P39" s="10"/>
      <c r="Q39" s="11"/>
      <c r="R39" s="11"/>
      <c r="S39" s="11"/>
    </row>
    <row r="40" spans="1:19" x14ac:dyDescent="0.2">
      <c r="A40" s="18" t="s">
        <v>44</v>
      </c>
      <c r="B40" s="37">
        <f>'ING-MES-FERROSUR'!B41+'ING-MES-FEPSA'!B41+'ING-MES-NCA'!B41+'ING-MES-BELGRANO'!B41+'ING-MES-URQUIZA'!B41+'ING-MES-SAN MARTIN'!B41</f>
        <v>124167511.06</v>
      </c>
      <c r="C40" s="37">
        <f>'ING-MES-FERROSUR'!C41+'ING-MES-FEPSA'!C41+'ING-MES-NCA'!C41+'ING-MES-BELGRANO'!C41+'ING-MES-URQUIZA'!C41+'ING-MES-SAN MARTIN'!C41</f>
        <v>65196031.670000002</v>
      </c>
      <c r="D40" s="15">
        <f>'ING-MES-FERROSUR'!D41+'ING-MES-FEPSA'!D41+'ING-MES-NCA'!D41+'ING-MES-BELGRANO'!D41+'ING-MES-URQUIZA'!D41+'ING-MES-SAN MARTIN'!D41</f>
        <v>23454697.719999999</v>
      </c>
      <c r="E40" s="15">
        <f>'ING-MES-FERROSUR'!E41+'ING-MES-FEPSA'!E41+'ING-MES-NCA'!E41+'ING-MES-BELGRANO'!E41+'ING-MES-URQUIZA'!E41+'ING-MES-SAN MARTIN'!E41</f>
        <v>144601095.74000001</v>
      </c>
      <c r="F40" s="37">
        <f>'ING-MES-FERROSUR'!F41+'ING-MES-FEPSA'!F41+'ING-MES-NCA'!F41+'ING-MES-BELGRANO'!F41+'ING-MES-URQUIZA'!F41+'ING-MES-SAN MARTIN'!F41</f>
        <v>173108316.25999999</v>
      </c>
      <c r="G40" s="37">
        <f>'ING-MES-FERROSUR'!G41+'ING-MES-FEPSA'!G41+'ING-MES-NCA'!G41+'ING-MES-BELGRANO'!G41+'ING-MES-URQUIZA'!G41+'ING-MES-SAN MARTIN'!G41</f>
        <v>135751582.65000001</v>
      </c>
      <c r="H40" s="15">
        <f>'ING-MES-FERROSUR'!H41+'ING-MES-FEPSA'!H41+'ING-MES-NCA'!H41+'ING-MES-BELGRANO'!H41+'ING-MES-URQUIZA'!H41+'ING-MES-SAN MARTIN'!H41</f>
        <v>70935371.920000002</v>
      </c>
      <c r="I40" s="15">
        <f>'ING-MES-FERROSUR'!I41+'ING-MES-FEPSA'!I41+'ING-MES-NCA'!I41+'ING-MES-BELGRANO'!I41+'ING-MES-URQUIZA'!I41+'ING-MES-SAN MARTIN'!I41</f>
        <v>219938163.05000001</v>
      </c>
      <c r="J40" s="37">
        <f>'ING-MES-FERROSUR'!J41+'ING-MES-FEPSA'!J41+'ING-MES-NCA'!J41+'ING-MES-BELGRANO'!J41+'ING-MES-URQUIZA'!J41+'ING-MES-SAN MARTIN'!J41</f>
        <v>244802133.28999999</v>
      </c>
      <c r="K40" s="37">
        <f>'ING-MES-FERROSUR'!K41+'ING-MES-FEPSA'!K41+'ING-MES-NCA'!K41+'ING-MES-BELGRANO'!K41+'ING-MES-URQUIZA'!K41+'ING-MES-SAN MARTIN'!K41</f>
        <v>0</v>
      </c>
      <c r="L40" s="15">
        <f>'ING-MES-FERROSUR'!L41+'ING-MES-FEPSA'!L41+'ING-MES-NCA'!L41+'ING-MES-BELGRANO'!L41+'ING-MES-URQUIZA'!L41+'ING-MES-SAN MARTIN'!L41</f>
        <v>0</v>
      </c>
      <c r="M40" s="15">
        <f>'ING-MES-FERROSUR'!M41+'ING-MES-FEPSA'!M41+'ING-MES-NCA'!M41+'ING-MES-BELGRANO'!M41+'ING-MES-URQUIZA'!M41+'ING-MES-SAN MARTIN'!M41</f>
        <v>0</v>
      </c>
      <c r="N40" s="15">
        <f t="shared" si="0"/>
        <v>1201954903.3599999</v>
      </c>
      <c r="O40" s="9"/>
      <c r="P40" s="10"/>
      <c r="Q40" s="11"/>
      <c r="R40" s="11"/>
      <c r="S40" s="11"/>
    </row>
    <row r="41" spans="1:19" x14ac:dyDescent="0.2">
      <c r="A41" s="18" t="s">
        <v>45</v>
      </c>
      <c r="B41" s="37">
        <f>'ING-MES-FERROSUR'!B42+'ING-MES-FEPSA'!B42+'ING-MES-NCA'!B42+'ING-MES-BELGRANO'!B42+'ING-MES-URQUIZA'!B42+'ING-MES-SAN MARTIN'!B42</f>
        <v>44824300</v>
      </c>
      <c r="C41" s="37">
        <f>'ING-MES-FERROSUR'!C42+'ING-MES-FEPSA'!C42+'ING-MES-NCA'!C42+'ING-MES-BELGRANO'!C42+'ING-MES-URQUIZA'!C42+'ING-MES-SAN MARTIN'!C42</f>
        <v>37752404</v>
      </c>
      <c r="D41" s="15">
        <f>'ING-MES-FERROSUR'!D42+'ING-MES-FEPSA'!D42+'ING-MES-NCA'!D42+'ING-MES-BELGRANO'!D42+'ING-MES-URQUIZA'!D42+'ING-MES-SAN MARTIN'!D42</f>
        <v>33099524</v>
      </c>
      <c r="E41" s="15">
        <f>'ING-MES-FERROSUR'!E42+'ING-MES-FEPSA'!E42+'ING-MES-NCA'!E42+'ING-MES-BELGRANO'!E42+'ING-MES-URQUIZA'!E42+'ING-MES-SAN MARTIN'!E42</f>
        <v>29493398</v>
      </c>
      <c r="F41" s="37">
        <f>'ING-MES-FERROSUR'!F42+'ING-MES-FEPSA'!F42+'ING-MES-NCA'!F42+'ING-MES-BELGRANO'!F42+'ING-MES-URQUIZA'!F42+'ING-MES-SAN MARTIN'!F42</f>
        <v>69489048</v>
      </c>
      <c r="G41" s="37">
        <f>'ING-MES-FERROSUR'!G42+'ING-MES-FEPSA'!G42+'ING-MES-NCA'!G42+'ING-MES-BELGRANO'!G42+'ING-MES-URQUIZA'!G42+'ING-MES-SAN MARTIN'!G42</f>
        <v>56710113</v>
      </c>
      <c r="H41" s="15">
        <f>'ING-MES-FERROSUR'!H42+'ING-MES-FEPSA'!H42+'ING-MES-NCA'!H42+'ING-MES-BELGRANO'!H42+'ING-MES-URQUIZA'!H42+'ING-MES-SAN MARTIN'!H42</f>
        <v>79814183</v>
      </c>
      <c r="I41" s="15">
        <f>'ING-MES-FERROSUR'!I42+'ING-MES-FEPSA'!I42+'ING-MES-NCA'!I42+'ING-MES-BELGRANO'!I42+'ING-MES-URQUIZA'!I42+'ING-MES-SAN MARTIN'!I42</f>
        <v>91722743</v>
      </c>
      <c r="J41" s="37">
        <f>'ING-MES-FERROSUR'!J42+'ING-MES-FEPSA'!J42+'ING-MES-NCA'!J42+'ING-MES-BELGRANO'!J42+'ING-MES-URQUIZA'!J42+'ING-MES-SAN MARTIN'!J42</f>
        <v>93348306</v>
      </c>
      <c r="K41" s="37">
        <f>'ING-MES-FERROSUR'!K42+'ING-MES-FEPSA'!K42+'ING-MES-NCA'!K42+'ING-MES-BELGRANO'!K42+'ING-MES-URQUIZA'!K42+'ING-MES-SAN MARTIN'!K42</f>
        <v>0</v>
      </c>
      <c r="L41" s="15">
        <f>'ING-MES-FERROSUR'!L42+'ING-MES-FEPSA'!L42+'ING-MES-NCA'!L42+'ING-MES-BELGRANO'!L42+'ING-MES-URQUIZA'!L42+'ING-MES-SAN MARTIN'!L42</f>
        <v>0</v>
      </c>
      <c r="M41" s="15">
        <f>'ING-MES-FERROSUR'!M42+'ING-MES-FEPSA'!M42+'ING-MES-NCA'!M42+'ING-MES-BELGRANO'!M42+'ING-MES-URQUIZA'!M42+'ING-MES-SAN MARTIN'!M42</f>
        <v>0</v>
      </c>
      <c r="N41" s="15">
        <f t="shared" si="0"/>
        <v>536254019</v>
      </c>
      <c r="O41" s="9"/>
      <c r="P41" s="10"/>
      <c r="Q41" s="11"/>
      <c r="R41" s="11"/>
      <c r="S41" s="11"/>
    </row>
    <row r="42" spans="1:19" x14ac:dyDescent="0.2">
      <c r="A42" s="18" t="s">
        <v>46</v>
      </c>
      <c r="B42" s="37">
        <f>'ING-MES-FERROSUR'!B43+'ING-MES-FEPSA'!B43+'ING-MES-NCA'!B43+'ING-MES-BELGRANO'!B43+'ING-MES-URQUIZA'!B43+'ING-MES-SAN MARTIN'!B43</f>
        <v>0</v>
      </c>
      <c r="C42" s="37">
        <f>'ING-MES-FERROSUR'!C43+'ING-MES-FEPSA'!C43+'ING-MES-NCA'!C43+'ING-MES-BELGRANO'!C43+'ING-MES-URQUIZA'!C43+'ING-MES-SAN MARTIN'!C43</f>
        <v>0</v>
      </c>
      <c r="D42" s="15">
        <f>'ING-MES-FERROSUR'!D43+'ING-MES-FEPSA'!D43+'ING-MES-NCA'!D43+'ING-MES-BELGRANO'!D43+'ING-MES-URQUIZA'!D43+'ING-MES-SAN MARTIN'!D43</f>
        <v>0</v>
      </c>
      <c r="E42" s="15">
        <f>'ING-MES-FERROSUR'!E43+'ING-MES-FEPSA'!E43+'ING-MES-NCA'!E43+'ING-MES-BELGRANO'!E43+'ING-MES-URQUIZA'!E43+'ING-MES-SAN MARTIN'!E43</f>
        <v>0</v>
      </c>
      <c r="F42" s="37">
        <f>'ING-MES-FERROSUR'!F43+'ING-MES-FEPSA'!F43+'ING-MES-NCA'!F43+'ING-MES-BELGRANO'!F43+'ING-MES-URQUIZA'!F43+'ING-MES-SAN MARTIN'!F43</f>
        <v>0</v>
      </c>
      <c r="G42" s="37">
        <f>'ING-MES-FERROSUR'!G43+'ING-MES-FEPSA'!G43+'ING-MES-NCA'!G43+'ING-MES-BELGRANO'!G43+'ING-MES-URQUIZA'!G43+'ING-MES-SAN MARTIN'!G43</f>
        <v>0</v>
      </c>
      <c r="H42" s="15">
        <f>'ING-MES-FERROSUR'!H43+'ING-MES-FEPSA'!H43+'ING-MES-NCA'!H43+'ING-MES-BELGRANO'!H43+'ING-MES-URQUIZA'!H43+'ING-MES-SAN MARTIN'!H43</f>
        <v>0</v>
      </c>
      <c r="I42" s="15">
        <f>'ING-MES-FERROSUR'!I43+'ING-MES-FEPSA'!I43+'ING-MES-NCA'!I43+'ING-MES-BELGRANO'!I43+'ING-MES-URQUIZA'!I43+'ING-MES-SAN MARTIN'!I43</f>
        <v>0</v>
      </c>
      <c r="J42" s="37">
        <f>'ING-MES-FERROSUR'!J43+'ING-MES-FEPSA'!J43+'ING-MES-NCA'!J43+'ING-MES-BELGRANO'!J43+'ING-MES-URQUIZA'!J43+'ING-MES-SAN MARTIN'!J43</f>
        <v>0</v>
      </c>
      <c r="K42" s="37">
        <f>'ING-MES-FERROSUR'!K43+'ING-MES-FEPSA'!K43+'ING-MES-NCA'!K43+'ING-MES-BELGRANO'!K43+'ING-MES-URQUIZA'!K43+'ING-MES-SAN MARTIN'!K43</f>
        <v>0</v>
      </c>
      <c r="L42" s="15">
        <f>'ING-MES-FERROSUR'!L43+'ING-MES-FEPSA'!L43+'ING-MES-NCA'!L43+'ING-MES-BELGRANO'!L43+'ING-MES-URQUIZA'!L43+'ING-MES-SAN MARTIN'!L43</f>
        <v>0</v>
      </c>
      <c r="M42" s="15">
        <f>'ING-MES-FERROSUR'!M43+'ING-MES-FEPSA'!M43+'ING-MES-NCA'!M43+'ING-MES-BELGRANO'!M43+'ING-MES-URQUIZA'!M43+'ING-MES-SAN MARTIN'!M43</f>
        <v>0</v>
      </c>
      <c r="N42" s="15">
        <f t="shared" si="0"/>
        <v>0</v>
      </c>
      <c r="O42" s="9"/>
      <c r="P42" s="10"/>
      <c r="Q42" s="11"/>
      <c r="R42" s="11"/>
      <c r="S42" s="11"/>
    </row>
    <row r="43" spans="1:19" x14ac:dyDescent="0.2">
      <c r="A43" s="18" t="s">
        <v>47</v>
      </c>
      <c r="B43" s="37">
        <f>'ING-MES-FERROSUR'!B44+'ING-MES-FEPSA'!B44+'ING-MES-NCA'!B44+'ING-MES-BELGRANO'!B44+'ING-MES-URQUIZA'!B44+'ING-MES-SAN MARTIN'!B44</f>
        <v>8562874.9600000009</v>
      </c>
      <c r="C43" s="37">
        <f>'ING-MES-FERROSUR'!C44+'ING-MES-FEPSA'!C44+'ING-MES-NCA'!C44+'ING-MES-BELGRANO'!C44+'ING-MES-URQUIZA'!C44+'ING-MES-SAN MARTIN'!C44</f>
        <v>4949643.7</v>
      </c>
      <c r="D43" s="15">
        <f>'ING-MES-FERROSUR'!D44+'ING-MES-FEPSA'!D44+'ING-MES-NCA'!D44+'ING-MES-BELGRANO'!D44+'ING-MES-URQUIZA'!D44+'ING-MES-SAN MARTIN'!D44</f>
        <v>12180525.15</v>
      </c>
      <c r="E43" s="15">
        <f>'ING-MES-FERROSUR'!E44+'ING-MES-FEPSA'!E44+'ING-MES-NCA'!E44+'ING-MES-BELGRANO'!E44+'ING-MES-URQUIZA'!E44+'ING-MES-SAN MARTIN'!E44</f>
        <v>22663258.57</v>
      </c>
      <c r="F43" s="37">
        <f>'ING-MES-FERROSUR'!F44+'ING-MES-FEPSA'!F44+'ING-MES-NCA'!F44+'ING-MES-BELGRANO'!F44+'ING-MES-URQUIZA'!F44+'ING-MES-SAN MARTIN'!F44</f>
        <v>16471936.189999999</v>
      </c>
      <c r="G43" s="37">
        <f>'ING-MES-FERROSUR'!G44+'ING-MES-FEPSA'!G44+'ING-MES-NCA'!G44+'ING-MES-BELGRANO'!G44+'ING-MES-URQUIZA'!G44+'ING-MES-SAN MARTIN'!G44</f>
        <v>6546776.29</v>
      </c>
      <c r="H43" s="15">
        <f>'ING-MES-FERROSUR'!H44+'ING-MES-FEPSA'!H44+'ING-MES-NCA'!H44+'ING-MES-BELGRANO'!H44+'ING-MES-URQUIZA'!H44+'ING-MES-SAN MARTIN'!H44</f>
        <v>13740796.93</v>
      </c>
      <c r="I43" s="15">
        <f>'ING-MES-FERROSUR'!I44+'ING-MES-FEPSA'!I44+'ING-MES-NCA'!I44+'ING-MES-BELGRANO'!I44+'ING-MES-URQUIZA'!I44+'ING-MES-SAN MARTIN'!I44</f>
        <v>5033629.8515999997</v>
      </c>
      <c r="J43" s="37">
        <f>'ING-MES-FERROSUR'!J44+'ING-MES-FEPSA'!J44+'ING-MES-NCA'!J44+'ING-MES-BELGRANO'!J44+'ING-MES-URQUIZA'!J44+'ING-MES-SAN MARTIN'!J44</f>
        <v>15070715.039999999</v>
      </c>
      <c r="K43" s="37">
        <f>'ING-MES-FERROSUR'!K44+'ING-MES-FEPSA'!K44+'ING-MES-NCA'!K44+'ING-MES-BELGRANO'!K44+'ING-MES-URQUIZA'!K44+'ING-MES-SAN MARTIN'!K44</f>
        <v>0</v>
      </c>
      <c r="L43" s="15">
        <f>'ING-MES-FERROSUR'!L44+'ING-MES-FEPSA'!L44+'ING-MES-NCA'!L44+'ING-MES-BELGRANO'!L44+'ING-MES-URQUIZA'!L44+'ING-MES-SAN MARTIN'!L44</f>
        <v>0</v>
      </c>
      <c r="M43" s="15">
        <f>'ING-MES-FERROSUR'!M44+'ING-MES-FEPSA'!M44+'ING-MES-NCA'!M44+'ING-MES-BELGRANO'!M44+'ING-MES-URQUIZA'!M44+'ING-MES-SAN MARTIN'!M44</f>
        <v>0</v>
      </c>
      <c r="N43" s="15">
        <f t="shared" si="0"/>
        <v>105220156.6816</v>
      </c>
      <c r="O43" s="9"/>
      <c r="P43" s="10"/>
      <c r="Q43" s="11"/>
      <c r="R43" s="11"/>
      <c r="S43" s="11"/>
    </row>
    <row r="44" spans="1:19" x14ac:dyDescent="0.2">
      <c r="A44" s="18" t="s">
        <v>48</v>
      </c>
      <c r="B44" s="37">
        <f>'ING-MES-FERROSUR'!B45+'ING-MES-FEPSA'!B45+'ING-MES-NCA'!B45+'ING-MES-BELGRANO'!B45+'ING-MES-URQUIZA'!B45+'ING-MES-SAN MARTIN'!B45</f>
        <v>611746359.27999997</v>
      </c>
      <c r="C44" s="37">
        <f>'ING-MES-FERROSUR'!C45+'ING-MES-FEPSA'!C45+'ING-MES-NCA'!C45+'ING-MES-BELGRANO'!C45+'ING-MES-URQUIZA'!C45+'ING-MES-SAN MARTIN'!C45</f>
        <v>815660600.00999999</v>
      </c>
      <c r="D44" s="15">
        <f>'ING-MES-FERROSUR'!D45+'ING-MES-FEPSA'!D45+'ING-MES-NCA'!D45+'ING-MES-BELGRANO'!D45+'ING-MES-URQUIZA'!D45+'ING-MES-SAN MARTIN'!D45</f>
        <v>403847827.25999999</v>
      </c>
      <c r="E44" s="15">
        <f>'ING-MES-FERROSUR'!E45+'ING-MES-FEPSA'!E45+'ING-MES-NCA'!E45+'ING-MES-BELGRANO'!E45+'ING-MES-URQUIZA'!E45+'ING-MES-SAN MARTIN'!E45</f>
        <v>614036255.61000001</v>
      </c>
      <c r="F44" s="37">
        <f>'ING-MES-FERROSUR'!F45+'ING-MES-FEPSA'!F45+'ING-MES-NCA'!F45+'ING-MES-BELGRANO'!F45+'ING-MES-URQUIZA'!F45+'ING-MES-SAN MARTIN'!F45</f>
        <v>861637883.87</v>
      </c>
      <c r="G44" s="37">
        <f>'ING-MES-FERROSUR'!G45+'ING-MES-FEPSA'!G45+'ING-MES-NCA'!G45+'ING-MES-BELGRANO'!G45+'ING-MES-URQUIZA'!G45+'ING-MES-SAN MARTIN'!G45</f>
        <v>998162461.97000003</v>
      </c>
      <c r="H44" s="15">
        <f>'ING-MES-FERROSUR'!H45+'ING-MES-FEPSA'!H45+'ING-MES-NCA'!H45+'ING-MES-BELGRANO'!H45+'ING-MES-URQUIZA'!H45+'ING-MES-SAN MARTIN'!H45</f>
        <v>1045668533.95</v>
      </c>
      <c r="I44" s="15">
        <f>'ING-MES-FERROSUR'!I45+'ING-MES-FEPSA'!I45+'ING-MES-NCA'!I45+'ING-MES-BELGRANO'!I45+'ING-MES-URQUIZA'!I45+'ING-MES-SAN MARTIN'!I45</f>
        <v>1359060869.8908999</v>
      </c>
      <c r="J44" s="37">
        <f>'ING-MES-FERROSUR'!J45+'ING-MES-FEPSA'!J45+'ING-MES-NCA'!J45+'ING-MES-BELGRANO'!J45+'ING-MES-URQUIZA'!J45+'ING-MES-SAN MARTIN'!J45</f>
        <v>1408637541.25</v>
      </c>
      <c r="K44" s="37">
        <f>'ING-MES-FERROSUR'!K45+'ING-MES-FEPSA'!K45+'ING-MES-NCA'!K45+'ING-MES-BELGRANO'!K45+'ING-MES-URQUIZA'!K45+'ING-MES-SAN MARTIN'!K45</f>
        <v>0</v>
      </c>
      <c r="L44" s="15">
        <f>'ING-MES-FERROSUR'!L45+'ING-MES-FEPSA'!L45+'ING-MES-NCA'!L45+'ING-MES-BELGRANO'!L45+'ING-MES-URQUIZA'!L45+'ING-MES-SAN MARTIN'!L45</f>
        <v>0</v>
      </c>
      <c r="M44" s="15">
        <f>'ING-MES-FERROSUR'!M45+'ING-MES-FEPSA'!M45+'ING-MES-NCA'!M45+'ING-MES-BELGRANO'!M45+'ING-MES-URQUIZA'!M45+'ING-MES-SAN MARTIN'!M45</f>
        <v>0</v>
      </c>
      <c r="N44" s="15">
        <f t="shared" si="0"/>
        <v>8118458333.0908995</v>
      </c>
      <c r="O44" s="9"/>
      <c r="P44" s="10"/>
      <c r="Q44" s="11"/>
      <c r="R44" s="11"/>
      <c r="S44" s="11"/>
    </row>
    <row r="45" spans="1:19" x14ac:dyDescent="0.2">
      <c r="A45" s="18" t="s">
        <v>49</v>
      </c>
      <c r="B45" s="37">
        <f>'ING-MES-FERROSUR'!B46+'ING-MES-FEPSA'!B46+'ING-MES-NCA'!B46+'ING-MES-BELGRANO'!B46+'ING-MES-URQUIZA'!B46+'ING-MES-SAN MARTIN'!B46</f>
        <v>0</v>
      </c>
      <c r="C45" s="37">
        <f>'ING-MES-FERROSUR'!C46+'ING-MES-FEPSA'!C46+'ING-MES-NCA'!C46+'ING-MES-BELGRANO'!C46+'ING-MES-URQUIZA'!C46+'ING-MES-SAN MARTIN'!C46</f>
        <v>0</v>
      </c>
      <c r="D45" s="15">
        <f>'ING-MES-FERROSUR'!D46+'ING-MES-FEPSA'!D46+'ING-MES-NCA'!D46+'ING-MES-BELGRANO'!D46+'ING-MES-URQUIZA'!D46+'ING-MES-SAN MARTIN'!D46</f>
        <v>0</v>
      </c>
      <c r="E45" s="15">
        <f>'ING-MES-FERROSUR'!E46+'ING-MES-FEPSA'!E46+'ING-MES-NCA'!E46+'ING-MES-BELGRANO'!E46+'ING-MES-URQUIZA'!E46+'ING-MES-SAN MARTIN'!E46</f>
        <v>0</v>
      </c>
      <c r="F45" s="37">
        <f>'ING-MES-FERROSUR'!F46+'ING-MES-FEPSA'!F46+'ING-MES-NCA'!F46+'ING-MES-BELGRANO'!F46+'ING-MES-URQUIZA'!F46+'ING-MES-SAN MARTIN'!F46</f>
        <v>0</v>
      </c>
      <c r="G45" s="37">
        <f>'ING-MES-FERROSUR'!G46+'ING-MES-FEPSA'!G46+'ING-MES-NCA'!G46+'ING-MES-BELGRANO'!G46+'ING-MES-URQUIZA'!G46+'ING-MES-SAN MARTIN'!G46</f>
        <v>0</v>
      </c>
      <c r="H45" s="15">
        <f>'ING-MES-FERROSUR'!H46+'ING-MES-FEPSA'!H46+'ING-MES-NCA'!H46+'ING-MES-BELGRANO'!H46+'ING-MES-URQUIZA'!H46+'ING-MES-SAN MARTIN'!H46</f>
        <v>0</v>
      </c>
      <c r="I45" s="15">
        <f>'ING-MES-FERROSUR'!I46+'ING-MES-FEPSA'!I46+'ING-MES-NCA'!I46+'ING-MES-BELGRANO'!I46+'ING-MES-URQUIZA'!I46+'ING-MES-SAN MARTIN'!I46</f>
        <v>0</v>
      </c>
      <c r="J45" s="37">
        <f>'ING-MES-FERROSUR'!J46+'ING-MES-FEPSA'!J46+'ING-MES-NCA'!J46+'ING-MES-BELGRANO'!J46+'ING-MES-URQUIZA'!J46+'ING-MES-SAN MARTIN'!J46</f>
        <v>0</v>
      </c>
      <c r="K45" s="37">
        <f>'ING-MES-FERROSUR'!K46+'ING-MES-FEPSA'!K46+'ING-MES-NCA'!K46+'ING-MES-BELGRANO'!K46+'ING-MES-URQUIZA'!K46+'ING-MES-SAN MARTIN'!K46</f>
        <v>0</v>
      </c>
      <c r="L45" s="15">
        <f>'ING-MES-FERROSUR'!L46+'ING-MES-FEPSA'!L46+'ING-MES-NCA'!L46+'ING-MES-BELGRANO'!L46+'ING-MES-URQUIZA'!L46+'ING-MES-SAN MARTIN'!L46</f>
        <v>0</v>
      </c>
      <c r="M45" s="15">
        <f>'ING-MES-FERROSUR'!M46+'ING-MES-FEPSA'!M46+'ING-MES-NCA'!M46+'ING-MES-BELGRANO'!M46+'ING-MES-URQUIZA'!M46+'ING-MES-SAN MARTIN'!M46</f>
        <v>0</v>
      </c>
      <c r="N45" s="15">
        <f t="shared" si="0"/>
        <v>0</v>
      </c>
      <c r="O45" s="9"/>
      <c r="P45" s="10"/>
      <c r="Q45" s="11"/>
      <c r="R45" s="11"/>
      <c r="S45" s="11"/>
    </row>
    <row r="46" spans="1:19" x14ac:dyDescent="0.2">
      <c r="A46" s="18" t="s">
        <v>50</v>
      </c>
      <c r="B46" s="37">
        <f>'ING-MES-FERROSUR'!B47+'ING-MES-FEPSA'!B47+'ING-MES-NCA'!B47+'ING-MES-BELGRANO'!B47+'ING-MES-URQUIZA'!B47+'ING-MES-SAN MARTIN'!B47</f>
        <v>0</v>
      </c>
      <c r="C46" s="37">
        <f>'ING-MES-FERROSUR'!C47+'ING-MES-FEPSA'!C47+'ING-MES-NCA'!C47+'ING-MES-BELGRANO'!C47+'ING-MES-URQUIZA'!C47+'ING-MES-SAN MARTIN'!C47</f>
        <v>0</v>
      </c>
      <c r="D46" s="15">
        <f>'ING-MES-FERROSUR'!D47+'ING-MES-FEPSA'!D47+'ING-MES-NCA'!D47+'ING-MES-BELGRANO'!D47+'ING-MES-URQUIZA'!D47+'ING-MES-SAN MARTIN'!D47</f>
        <v>0</v>
      </c>
      <c r="E46" s="15">
        <f>'ING-MES-FERROSUR'!E47+'ING-MES-FEPSA'!E47+'ING-MES-NCA'!E47+'ING-MES-BELGRANO'!E47+'ING-MES-URQUIZA'!E47+'ING-MES-SAN MARTIN'!E47</f>
        <v>0</v>
      </c>
      <c r="F46" s="37">
        <f>'ING-MES-FERROSUR'!F47+'ING-MES-FEPSA'!F47+'ING-MES-NCA'!F47+'ING-MES-BELGRANO'!F47+'ING-MES-URQUIZA'!F47+'ING-MES-SAN MARTIN'!F47</f>
        <v>0</v>
      </c>
      <c r="G46" s="37">
        <f>'ING-MES-FERROSUR'!G47+'ING-MES-FEPSA'!G47+'ING-MES-NCA'!G47+'ING-MES-BELGRANO'!G47+'ING-MES-URQUIZA'!G47+'ING-MES-SAN MARTIN'!G47</f>
        <v>0</v>
      </c>
      <c r="H46" s="15">
        <f>'ING-MES-FERROSUR'!H47+'ING-MES-FEPSA'!H47+'ING-MES-NCA'!H47+'ING-MES-BELGRANO'!H47+'ING-MES-URQUIZA'!H47+'ING-MES-SAN MARTIN'!H47</f>
        <v>0</v>
      </c>
      <c r="I46" s="15">
        <f>'ING-MES-FERROSUR'!I47+'ING-MES-FEPSA'!I47+'ING-MES-NCA'!I47+'ING-MES-BELGRANO'!I47+'ING-MES-URQUIZA'!I47+'ING-MES-SAN MARTIN'!I47</f>
        <v>0</v>
      </c>
      <c r="J46" s="37">
        <f>'ING-MES-FERROSUR'!J47+'ING-MES-FEPSA'!J47+'ING-MES-NCA'!J47+'ING-MES-BELGRANO'!J47+'ING-MES-URQUIZA'!J47+'ING-MES-SAN MARTIN'!J47</f>
        <v>0</v>
      </c>
      <c r="K46" s="37">
        <f>'ING-MES-FERROSUR'!K47+'ING-MES-FEPSA'!K47+'ING-MES-NCA'!K47+'ING-MES-BELGRANO'!K47+'ING-MES-URQUIZA'!K47+'ING-MES-SAN MARTIN'!K47</f>
        <v>0</v>
      </c>
      <c r="L46" s="15">
        <f>'ING-MES-FERROSUR'!L47+'ING-MES-FEPSA'!L47+'ING-MES-NCA'!L47+'ING-MES-BELGRANO'!L47+'ING-MES-URQUIZA'!L47+'ING-MES-SAN MARTIN'!L47</f>
        <v>0</v>
      </c>
      <c r="M46" s="15">
        <f>'ING-MES-FERROSUR'!M47+'ING-MES-FEPSA'!M47+'ING-MES-NCA'!M47+'ING-MES-BELGRANO'!M47+'ING-MES-URQUIZA'!M47+'ING-MES-SAN MARTIN'!M47</f>
        <v>0</v>
      </c>
      <c r="N46" s="15">
        <f t="shared" si="0"/>
        <v>0</v>
      </c>
      <c r="O46" s="9"/>
      <c r="P46" s="10"/>
      <c r="Q46" s="11"/>
      <c r="R46" s="11"/>
      <c r="S46" s="11"/>
    </row>
    <row r="47" spans="1:19" s="36" customFormat="1" x14ac:dyDescent="0.2">
      <c r="A47" s="18" t="s">
        <v>51</v>
      </c>
      <c r="B47" s="37">
        <f>'ING-MES-FERROSUR'!B48+'ING-MES-FEPSA'!B48+'ING-MES-NCA'!B48+'ING-MES-BELGRANO'!B48+'ING-MES-URQUIZA'!B48+'ING-MES-SAN MARTIN'!B48</f>
        <v>0</v>
      </c>
      <c r="C47" s="37">
        <f>'ING-MES-FERROSUR'!C48+'ING-MES-FEPSA'!C48+'ING-MES-NCA'!C48+'ING-MES-BELGRANO'!C48+'ING-MES-URQUIZA'!C48+'ING-MES-SAN MARTIN'!C48</f>
        <v>0</v>
      </c>
      <c r="D47" s="15">
        <f>'ING-MES-FERROSUR'!D48+'ING-MES-FEPSA'!D48+'ING-MES-NCA'!D48+'ING-MES-BELGRANO'!D48+'ING-MES-URQUIZA'!D48+'ING-MES-SAN MARTIN'!D48</f>
        <v>13567866</v>
      </c>
      <c r="E47" s="15">
        <f>'ING-MES-FERROSUR'!E48+'ING-MES-FEPSA'!E48+'ING-MES-NCA'!E48+'ING-MES-BELGRANO'!E48+'ING-MES-URQUIZA'!E48+'ING-MES-SAN MARTIN'!E48</f>
        <v>0</v>
      </c>
      <c r="F47" s="37">
        <f>'ING-MES-FERROSUR'!F48+'ING-MES-FEPSA'!F48+'ING-MES-NCA'!F48+'ING-MES-BELGRANO'!F48+'ING-MES-URQUIZA'!F48+'ING-MES-SAN MARTIN'!F48</f>
        <v>7121844</v>
      </c>
      <c r="G47" s="37">
        <f>'ING-MES-FERROSUR'!G48+'ING-MES-FEPSA'!G48+'ING-MES-NCA'!G48+'ING-MES-BELGRANO'!G48+'ING-MES-URQUIZA'!G48+'ING-MES-SAN MARTIN'!G48</f>
        <v>48357384</v>
      </c>
      <c r="H47" s="15">
        <f>'ING-MES-FERROSUR'!H48+'ING-MES-FEPSA'!H48+'ING-MES-NCA'!H48+'ING-MES-BELGRANO'!H48+'ING-MES-URQUIZA'!H48+'ING-MES-SAN MARTIN'!H48</f>
        <v>10351780.800000001</v>
      </c>
      <c r="I47" s="15">
        <f>'ING-MES-FERROSUR'!I48+'ING-MES-FEPSA'!I48+'ING-MES-NCA'!I48+'ING-MES-BELGRANO'!I48+'ING-MES-URQUIZA'!I48+'ING-MES-SAN MARTIN'!I48</f>
        <v>0</v>
      </c>
      <c r="J47" s="37">
        <f>'ING-MES-FERROSUR'!J48+'ING-MES-FEPSA'!J48+'ING-MES-NCA'!J48+'ING-MES-BELGRANO'!J48+'ING-MES-URQUIZA'!J48+'ING-MES-SAN MARTIN'!J48</f>
        <v>0</v>
      </c>
      <c r="K47" s="37">
        <f>'ING-MES-FERROSUR'!K48+'ING-MES-FEPSA'!K48+'ING-MES-NCA'!K48+'ING-MES-BELGRANO'!K48+'ING-MES-URQUIZA'!K48+'ING-MES-SAN MARTIN'!K48</f>
        <v>0</v>
      </c>
      <c r="L47" s="15">
        <f>'ING-MES-FERROSUR'!L48+'ING-MES-FEPSA'!L48+'ING-MES-NCA'!L48+'ING-MES-BELGRANO'!L48+'ING-MES-URQUIZA'!L48+'ING-MES-SAN MARTIN'!L48</f>
        <v>0</v>
      </c>
      <c r="M47" s="15">
        <f>'ING-MES-FERROSUR'!M48+'ING-MES-FEPSA'!M48+'ING-MES-NCA'!M48+'ING-MES-BELGRANO'!M48+'ING-MES-URQUIZA'!M48+'ING-MES-SAN MARTIN'!M48</f>
        <v>0</v>
      </c>
      <c r="N47" s="15">
        <f t="shared" si="0"/>
        <v>79398874.799999997</v>
      </c>
      <c r="O47" s="33"/>
      <c r="P47" s="34"/>
      <c r="Q47" s="35"/>
      <c r="R47" s="35"/>
      <c r="S47" s="35"/>
    </row>
    <row r="48" spans="1:19" ht="12" thickBot="1" x14ac:dyDescent="0.25">
      <c r="A48" s="18" t="s">
        <v>52</v>
      </c>
      <c r="B48" s="19">
        <f>'ING-MES-FERROSUR'!B49+'ING-MES-FEPSA'!B49+'ING-MES-NCA'!B49+'ING-MES-BELGRANO'!B49+'ING-MES-URQUIZA'!B49+'ING-MES-SAN MARTIN'!B49</f>
        <v>1367525.04</v>
      </c>
      <c r="C48" s="19">
        <f>'ING-MES-FERROSUR'!C49+'ING-MES-FEPSA'!C49+'ING-MES-NCA'!C49+'ING-MES-BELGRANO'!C49+'ING-MES-URQUIZA'!C49+'ING-MES-SAN MARTIN'!C49</f>
        <v>16562316.119999995</v>
      </c>
      <c r="D48" s="20">
        <f>'ING-MES-FERROSUR'!D49+'ING-MES-FEPSA'!D49+'ING-MES-NCA'!D49+'ING-MES-BELGRANO'!D49+'ING-MES-URQUIZA'!D49+'ING-MES-SAN MARTIN'!D49</f>
        <v>0</v>
      </c>
      <c r="E48" s="20">
        <f>'ING-MES-FERROSUR'!E49+'ING-MES-FEPSA'!E49+'ING-MES-NCA'!E49+'ING-MES-BELGRANO'!E49+'ING-MES-URQUIZA'!E49+'ING-MES-SAN MARTIN'!E49</f>
        <v>0</v>
      </c>
      <c r="F48" s="19">
        <f>'ING-MES-FERROSUR'!F49+'ING-MES-FEPSA'!F49+'ING-MES-NCA'!F49+'ING-MES-BELGRANO'!F49+'ING-MES-URQUIZA'!F49+'ING-MES-SAN MARTIN'!F49</f>
        <v>0</v>
      </c>
      <c r="G48" s="19">
        <f>'ING-MES-FERROSUR'!G49+'ING-MES-FEPSA'!G49+'ING-MES-NCA'!G49+'ING-MES-BELGRANO'!G49+'ING-MES-URQUIZA'!G49+'ING-MES-SAN MARTIN'!G49</f>
        <v>0</v>
      </c>
      <c r="H48" s="20">
        <f>'ING-MES-FERROSUR'!H49+'ING-MES-FEPSA'!H49+'ING-MES-NCA'!H49+'ING-MES-BELGRANO'!H49+'ING-MES-URQUIZA'!H49+'ING-MES-SAN MARTIN'!H49</f>
        <v>0</v>
      </c>
      <c r="I48" s="20">
        <f>'ING-MES-FERROSUR'!I49+'ING-MES-FEPSA'!I49+'ING-MES-NCA'!I49+'ING-MES-BELGRANO'!I49+'ING-MES-URQUIZA'!I49+'ING-MES-SAN MARTIN'!I49</f>
        <v>0</v>
      </c>
      <c r="J48" s="19">
        <f>'ING-MES-FERROSUR'!J49+'ING-MES-FEPSA'!J49+'ING-MES-NCA'!J49+'ING-MES-BELGRANO'!J49+'ING-MES-URQUIZA'!J49+'ING-MES-SAN MARTIN'!J49</f>
        <v>0</v>
      </c>
      <c r="K48" s="19">
        <f>'ING-MES-FERROSUR'!K49+'ING-MES-FEPSA'!K49+'ING-MES-NCA'!K49+'ING-MES-BELGRANO'!K49+'ING-MES-URQUIZA'!K49+'ING-MES-SAN MARTIN'!K49</f>
        <v>0</v>
      </c>
      <c r="L48" s="20">
        <f>'ING-MES-FERROSUR'!L49+'ING-MES-FEPSA'!L49+'ING-MES-NCA'!L49+'ING-MES-BELGRANO'!L49+'ING-MES-URQUIZA'!L49+'ING-MES-SAN MARTIN'!L49</f>
        <v>0</v>
      </c>
      <c r="M48" s="20">
        <f>'ING-MES-FERROSUR'!M49+'ING-MES-FEPSA'!M49+'ING-MES-NCA'!M49+'ING-MES-BELGRANO'!M49+'ING-MES-URQUIZA'!M49+'ING-MES-SAN MARTIN'!M49</f>
        <v>0</v>
      </c>
      <c r="N48" s="20">
        <f t="shared" si="0"/>
        <v>17929841.159999996</v>
      </c>
      <c r="O48" s="9"/>
      <c r="P48" s="10"/>
      <c r="Q48" s="11"/>
      <c r="R48" s="11"/>
      <c r="S48" s="11"/>
    </row>
    <row r="49" spans="1:19" ht="12" thickBot="1" x14ac:dyDescent="0.25">
      <c r="A49" s="6" t="s">
        <v>53</v>
      </c>
      <c r="B49" s="7">
        <f>'ING-MES-FERROSUR'!B50+'ING-MES-FEPSA'!B50+'ING-MES-NCA'!B50+'ING-MES-BELGRANO'!B50+'ING-MES-URQUIZA'!B50+'ING-MES-SAN MARTIN'!B50</f>
        <v>361737888.46000004</v>
      </c>
      <c r="C49" s="7">
        <f>'ING-MES-FERROSUR'!C50+'ING-MES-FEPSA'!C50+'ING-MES-NCA'!C50+'ING-MES-BELGRANO'!C50+'ING-MES-URQUIZA'!C50+'ING-MES-SAN MARTIN'!C50</f>
        <v>255997055.91</v>
      </c>
      <c r="D49" s="8">
        <f>'ING-MES-FERROSUR'!D50+'ING-MES-FEPSA'!D50+'ING-MES-NCA'!D50+'ING-MES-BELGRANO'!D50+'ING-MES-URQUIZA'!D50+'ING-MES-SAN MARTIN'!D50</f>
        <v>308378840.28999996</v>
      </c>
      <c r="E49" s="8">
        <f>'ING-MES-FERROSUR'!E50+'ING-MES-FEPSA'!E50+'ING-MES-NCA'!E50+'ING-MES-BELGRANO'!E50+'ING-MES-URQUIZA'!E50+'ING-MES-SAN MARTIN'!E50</f>
        <v>375771385.83000004</v>
      </c>
      <c r="F49" s="8">
        <f>'ING-MES-FERROSUR'!F50+'ING-MES-FEPSA'!F50+'ING-MES-NCA'!F50+'ING-MES-BELGRANO'!F50+'ING-MES-URQUIZA'!F50+'ING-MES-SAN MARTIN'!F50</f>
        <v>466497180.93000001</v>
      </c>
      <c r="G49" s="8">
        <f>'ING-MES-FERROSUR'!G50+'ING-MES-FEPSA'!G50+'ING-MES-NCA'!G50+'ING-MES-BELGRANO'!G50+'ING-MES-URQUIZA'!G50+'ING-MES-SAN MARTIN'!G50</f>
        <v>438822616.95999998</v>
      </c>
      <c r="H49" s="8">
        <f>'ING-MES-FERROSUR'!H50+'ING-MES-FEPSA'!H50+'ING-MES-NCA'!H50+'ING-MES-BELGRANO'!H50+'ING-MES-URQUIZA'!H50+'ING-MES-SAN MARTIN'!H50</f>
        <v>614414995.68000007</v>
      </c>
      <c r="I49" s="8">
        <f>'ING-MES-FERROSUR'!I50+'ING-MES-FEPSA'!I50+'ING-MES-NCA'!I50+'ING-MES-BELGRANO'!I50+'ING-MES-URQUIZA'!I50+'ING-MES-SAN MARTIN'!I50</f>
        <v>549924497.83840001</v>
      </c>
      <c r="J49" s="8">
        <f>'ING-MES-FERROSUR'!J50+'ING-MES-FEPSA'!J50+'ING-MES-NCA'!J50+'ING-MES-BELGRANO'!J50+'ING-MES-URQUIZA'!J50+'ING-MES-SAN MARTIN'!J50</f>
        <v>170611728.5</v>
      </c>
      <c r="K49" s="8">
        <f>'ING-MES-FERROSUR'!K50+'ING-MES-FEPSA'!K50+'ING-MES-NCA'!K50+'ING-MES-BELGRANO'!K50+'ING-MES-URQUIZA'!K50+'ING-MES-SAN MARTIN'!K50</f>
        <v>0</v>
      </c>
      <c r="L49" s="8">
        <f>'ING-MES-FERROSUR'!L50+'ING-MES-FEPSA'!L50+'ING-MES-NCA'!L50+'ING-MES-BELGRANO'!L50+'ING-MES-URQUIZA'!L50+'ING-MES-SAN MARTIN'!L50</f>
        <v>0</v>
      </c>
      <c r="M49" s="8">
        <f>'ING-MES-FERROSUR'!M50+'ING-MES-FEPSA'!M50+'ING-MES-NCA'!M50+'ING-MES-BELGRANO'!M50+'ING-MES-URQUIZA'!M50+'ING-MES-SAN MARTIN'!M50</f>
        <v>0</v>
      </c>
      <c r="N49" s="8">
        <f t="shared" si="0"/>
        <v>3542156190.3984003</v>
      </c>
      <c r="O49" s="9"/>
      <c r="P49" s="10"/>
      <c r="Q49" s="11"/>
      <c r="R49" s="11"/>
      <c r="S49" s="11"/>
    </row>
    <row r="50" spans="1:19" x14ac:dyDescent="0.2">
      <c r="A50" s="18" t="s">
        <v>54</v>
      </c>
      <c r="B50" s="13">
        <f>'ING-MES-FERROSUR'!B51+'ING-MES-FEPSA'!B51+'ING-MES-NCA'!B51+'ING-MES-BELGRANO'!B51+'ING-MES-URQUIZA'!B51+'ING-MES-SAN MARTIN'!B51</f>
        <v>355185888.46000004</v>
      </c>
      <c r="C50" s="13">
        <f>'ING-MES-FERROSUR'!C51+'ING-MES-FEPSA'!C51+'ING-MES-NCA'!C51+'ING-MES-BELGRANO'!C51+'ING-MES-URQUIZA'!C51+'ING-MES-SAN MARTIN'!C51</f>
        <v>248318927.91</v>
      </c>
      <c r="D50" s="14">
        <f>'ING-MES-FERROSUR'!D51+'ING-MES-FEPSA'!D51+'ING-MES-NCA'!D51+'ING-MES-BELGRANO'!D51+'ING-MES-URQUIZA'!D51+'ING-MES-SAN MARTIN'!D51</f>
        <v>308378840.28999996</v>
      </c>
      <c r="E50" s="14">
        <f>'ING-MES-FERROSUR'!E51+'ING-MES-FEPSA'!E51+'ING-MES-NCA'!E51+'ING-MES-BELGRANO'!E51+'ING-MES-URQUIZA'!E51+'ING-MES-SAN MARTIN'!E51</f>
        <v>375771385.83000004</v>
      </c>
      <c r="F50" s="13">
        <f>'ING-MES-FERROSUR'!F51+'ING-MES-FEPSA'!F51+'ING-MES-NCA'!F51+'ING-MES-BELGRANO'!F51+'ING-MES-URQUIZA'!F51+'ING-MES-SAN MARTIN'!F51</f>
        <v>466497180.93000001</v>
      </c>
      <c r="G50" s="13">
        <f>'ING-MES-FERROSUR'!G51+'ING-MES-FEPSA'!G51+'ING-MES-NCA'!G51+'ING-MES-BELGRANO'!G51+'ING-MES-URQUIZA'!G51+'ING-MES-SAN MARTIN'!G51</f>
        <v>438822616.95999998</v>
      </c>
      <c r="H50" s="14">
        <f>'ING-MES-FERROSUR'!H51+'ING-MES-FEPSA'!H51+'ING-MES-NCA'!H51+'ING-MES-BELGRANO'!H51+'ING-MES-URQUIZA'!H51+'ING-MES-SAN MARTIN'!H51</f>
        <v>614414995.68000007</v>
      </c>
      <c r="I50" s="14">
        <f>'ING-MES-FERROSUR'!I51+'ING-MES-FEPSA'!I51+'ING-MES-NCA'!I51+'ING-MES-BELGRANO'!I51+'ING-MES-URQUIZA'!I51+'ING-MES-SAN MARTIN'!I51</f>
        <v>549924497.83840001</v>
      </c>
      <c r="J50" s="13">
        <f>'ING-MES-FERROSUR'!J51+'ING-MES-FEPSA'!J51+'ING-MES-NCA'!J51+'ING-MES-BELGRANO'!J51+'ING-MES-URQUIZA'!J51+'ING-MES-SAN MARTIN'!J51</f>
        <v>170611728.5</v>
      </c>
      <c r="K50" s="13">
        <f>'ING-MES-FERROSUR'!K51+'ING-MES-FEPSA'!K51+'ING-MES-NCA'!K51+'ING-MES-BELGRANO'!K51+'ING-MES-URQUIZA'!K51+'ING-MES-SAN MARTIN'!K51</f>
        <v>0</v>
      </c>
      <c r="L50" s="14">
        <f>'ING-MES-FERROSUR'!L51+'ING-MES-FEPSA'!L51+'ING-MES-NCA'!L51+'ING-MES-BELGRANO'!L51+'ING-MES-URQUIZA'!L51+'ING-MES-SAN MARTIN'!L51</f>
        <v>0</v>
      </c>
      <c r="M50" s="14">
        <f>'ING-MES-FERROSUR'!M51+'ING-MES-FEPSA'!M51+'ING-MES-NCA'!M51+'ING-MES-BELGRANO'!M51+'ING-MES-URQUIZA'!M51+'ING-MES-SAN MARTIN'!M51</f>
        <v>0</v>
      </c>
      <c r="N50" s="14">
        <f t="shared" si="0"/>
        <v>3527926062.3984003</v>
      </c>
      <c r="O50" s="9"/>
      <c r="P50" s="10"/>
      <c r="Q50" s="11"/>
      <c r="R50" s="11"/>
      <c r="S50" s="11"/>
    </row>
    <row r="51" spans="1:19" x14ac:dyDescent="0.2">
      <c r="A51" s="18" t="s">
        <v>55</v>
      </c>
      <c r="B51" s="37">
        <f>'ING-MES-FERROSUR'!B52+'ING-MES-FEPSA'!B52+'ING-MES-NCA'!B52+'ING-MES-BELGRANO'!B52+'ING-MES-URQUIZA'!B52+'ING-MES-SAN MARTIN'!B52</f>
        <v>0</v>
      </c>
      <c r="C51" s="37">
        <f>'ING-MES-FERROSUR'!C52+'ING-MES-FEPSA'!C52+'ING-MES-NCA'!C52+'ING-MES-BELGRANO'!C52+'ING-MES-URQUIZA'!C52+'ING-MES-SAN MARTIN'!C52</f>
        <v>0</v>
      </c>
      <c r="D51" s="15">
        <f>'ING-MES-FERROSUR'!D52+'ING-MES-FEPSA'!D52+'ING-MES-NCA'!D52+'ING-MES-BELGRANO'!D52+'ING-MES-URQUIZA'!D52+'ING-MES-SAN MARTIN'!D52</f>
        <v>0</v>
      </c>
      <c r="E51" s="15">
        <f>'ING-MES-FERROSUR'!E52+'ING-MES-FEPSA'!E52+'ING-MES-NCA'!E52+'ING-MES-BELGRANO'!E52+'ING-MES-URQUIZA'!E52+'ING-MES-SAN MARTIN'!E52</f>
        <v>0</v>
      </c>
      <c r="F51" s="37">
        <f>'ING-MES-FERROSUR'!F52+'ING-MES-FEPSA'!F52+'ING-MES-NCA'!F52+'ING-MES-BELGRANO'!F52+'ING-MES-URQUIZA'!F52+'ING-MES-SAN MARTIN'!F52</f>
        <v>0</v>
      </c>
      <c r="G51" s="37">
        <f>'ING-MES-FERROSUR'!G52+'ING-MES-FEPSA'!G52+'ING-MES-NCA'!G52+'ING-MES-BELGRANO'!G52+'ING-MES-URQUIZA'!G52+'ING-MES-SAN MARTIN'!G52</f>
        <v>0</v>
      </c>
      <c r="H51" s="15">
        <f>'ING-MES-FERROSUR'!H52+'ING-MES-FEPSA'!H52+'ING-MES-NCA'!H52+'ING-MES-BELGRANO'!H52+'ING-MES-URQUIZA'!H52+'ING-MES-SAN MARTIN'!H52</f>
        <v>0</v>
      </c>
      <c r="I51" s="15">
        <f>'ING-MES-FERROSUR'!I52+'ING-MES-FEPSA'!I52+'ING-MES-NCA'!I52+'ING-MES-BELGRANO'!I52+'ING-MES-URQUIZA'!I52+'ING-MES-SAN MARTIN'!I52</f>
        <v>0</v>
      </c>
      <c r="J51" s="37">
        <f>'ING-MES-FERROSUR'!J52+'ING-MES-FEPSA'!J52+'ING-MES-NCA'!J52+'ING-MES-BELGRANO'!J52+'ING-MES-URQUIZA'!J52+'ING-MES-SAN MARTIN'!J52</f>
        <v>0</v>
      </c>
      <c r="K51" s="37">
        <f>'ING-MES-FERROSUR'!K52+'ING-MES-FEPSA'!K52+'ING-MES-NCA'!K52+'ING-MES-BELGRANO'!K52+'ING-MES-URQUIZA'!K52+'ING-MES-SAN MARTIN'!K52</f>
        <v>0</v>
      </c>
      <c r="L51" s="15">
        <f>'ING-MES-FERROSUR'!L52+'ING-MES-FEPSA'!L52+'ING-MES-NCA'!L52+'ING-MES-BELGRANO'!L52+'ING-MES-URQUIZA'!L52+'ING-MES-SAN MARTIN'!L52</f>
        <v>0</v>
      </c>
      <c r="M51" s="15">
        <f>'ING-MES-FERROSUR'!M52+'ING-MES-FEPSA'!M52+'ING-MES-NCA'!M52+'ING-MES-BELGRANO'!M52+'ING-MES-URQUIZA'!M52+'ING-MES-SAN MARTIN'!M52</f>
        <v>0</v>
      </c>
      <c r="N51" s="15">
        <f t="shared" si="0"/>
        <v>0</v>
      </c>
      <c r="O51" s="9"/>
      <c r="P51" s="10"/>
      <c r="Q51" s="11"/>
      <c r="R51" s="11"/>
      <c r="S51" s="11"/>
    </row>
    <row r="52" spans="1:19" x14ac:dyDescent="0.2">
      <c r="A52" s="18" t="s">
        <v>56</v>
      </c>
      <c r="B52" s="37">
        <f>'ING-MES-FERROSUR'!B53+'ING-MES-FEPSA'!B53+'ING-MES-NCA'!B53+'ING-MES-BELGRANO'!B53+'ING-MES-URQUIZA'!B53+'ING-MES-SAN MARTIN'!B53</f>
        <v>6552000</v>
      </c>
      <c r="C52" s="37">
        <f>'ING-MES-FERROSUR'!C53+'ING-MES-FEPSA'!C53+'ING-MES-NCA'!C53+'ING-MES-BELGRANO'!C53+'ING-MES-URQUIZA'!C53+'ING-MES-SAN MARTIN'!C53</f>
        <v>7678128</v>
      </c>
      <c r="D52" s="15">
        <f>'ING-MES-FERROSUR'!D53+'ING-MES-FEPSA'!D53+'ING-MES-NCA'!D53+'ING-MES-BELGRANO'!D53+'ING-MES-URQUIZA'!D53+'ING-MES-SAN MARTIN'!D53</f>
        <v>0</v>
      </c>
      <c r="E52" s="15">
        <f>'ING-MES-FERROSUR'!E53+'ING-MES-FEPSA'!E53+'ING-MES-NCA'!E53+'ING-MES-BELGRANO'!E53+'ING-MES-URQUIZA'!E53+'ING-MES-SAN MARTIN'!E53</f>
        <v>0</v>
      </c>
      <c r="F52" s="37">
        <f>'ING-MES-FERROSUR'!F53+'ING-MES-FEPSA'!F53+'ING-MES-NCA'!F53+'ING-MES-BELGRANO'!F53+'ING-MES-URQUIZA'!F53+'ING-MES-SAN MARTIN'!F53</f>
        <v>0</v>
      </c>
      <c r="G52" s="37">
        <f>'ING-MES-FERROSUR'!G53+'ING-MES-FEPSA'!G53+'ING-MES-NCA'!G53+'ING-MES-BELGRANO'!G53+'ING-MES-URQUIZA'!G53+'ING-MES-SAN MARTIN'!G53</f>
        <v>0</v>
      </c>
      <c r="H52" s="15">
        <f>'ING-MES-FERROSUR'!H53+'ING-MES-FEPSA'!H53+'ING-MES-NCA'!H53+'ING-MES-BELGRANO'!H53+'ING-MES-URQUIZA'!H53+'ING-MES-SAN MARTIN'!H53</f>
        <v>0</v>
      </c>
      <c r="I52" s="15">
        <f>'ING-MES-FERROSUR'!I53+'ING-MES-FEPSA'!I53+'ING-MES-NCA'!I53+'ING-MES-BELGRANO'!I53+'ING-MES-URQUIZA'!I53+'ING-MES-SAN MARTIN'!I53</f>
        <v>0</v>
      </c>
      <c r="J52" s="37">
        <f>'ING-MES-FERROSUR'!J53+'ING-MES-FEPSA'!J53+'ING-MES-NCA'!J53+'ING-MES-BELGRANO'!J53+'ING-MES-URQUIZA'!J53+'ING-MES-SAN MARTIN'!J53</f>
        <v>0</v>
      </c>
      <c r="K52" s="37">
        <f>'ING-MES-FERROSUR'!K53+'ING-MES-FEPSA'!K53+'ING-MES-NCA'!K53+'ING-MES-BELGRANO'!K53+'ING-MES-URQUIZA'!K53+'ING-MES-SAN MARTIN'!K53</f>
        <v>0</v>
      </c>
      <c r="L52" s="15">
        <f>'ING-MES-FERROSUR'!L53+'ING-MES-FEPSA'!L53+'ING-MES-NCA'!L53+'ING-MES-BELGRANO'!L53+'ING-MES-URQUIZA'!L53+'ING-MES-SAN MARTIN'!L53</f>
        <v>0</v>
      </c>
      <c r="M52" s="15">
        <f>'ING-MES-FERROSUR'!M53+'ING-MES-FEPSA'!M53+'ING-MES-NCA'!M53+'ING-MES-BELGRANO'!M53+'ING-MES-URQUIZA'!M53+'ING-MES-SAN MARTIN'!M53</f>
        <v>0</v>
      </c>
      <c r="N52" s="15">
        <f t="shared" si="0"/>
        <v>14230128</v>
      </c>
      <c r="O52" s="9"/>
      <c r="P52" s="10"/>
      <c r="Q52" s="11"/>
      <c r="R52" s="11"/>
      <c r="S52" s="11"/>
    </row>
    <row r="53" spans="1:19" x14ac:dyDescent="0.2">
      <c r="A53" s="18" t="s">
        <v>57</v>
      </c>
      <c r="B53" s="37">
        <f>'ING-MES-FERROSUR'!B54+'ING-MES-FEPSA'!B54+'ING-MES-NCA'!B54+'ING-MES-BELGRANO'!B54+'ING-MES-URQUIZA'!B54+'ING-MES-SAN MARTIN'!B54</f>
        <v>0</v>
      </c>
      <c r="C53" s="37">
        <f>'ING-MES-FERROSUR'!C54+'ING-MES-FEPSA'!C54+'ING-MES-NCA'!C54+'ING-MES-BELGRANO'!C54+'ING-MES-URQUIZA'!C54+'ING-MES-SAN MARTIN'!C54</f>
        <v>0</v>
      </c>
      <c r="D53" s="15">
        <f>'ING-MES-FERROSUR'!D54+'ING-MES-FEPSA'!D54+'ING-MES-NCA'!D54+'ING-MES-BELGRANO'!D54+'ING-MES-URQUIZA'!D54+'ING-MES-SAN MARTIN'!D54</f>
        <v>0</v>
      </c>
      <c r="E53" s="15">
        <f>'ING-MES-FERROSUR'!E54+'ING-MES-FEPSA'!E54+'ING-MES-NCA'!E54+'ING-MES-BELGRANO'!E54+'ING-MES-URQUIZA'!E54+'ING-MES-SAN MARTIN'!E54</f>
        <v>0</v>
      </c>
      <c r="F53" s="37">
        <f>'ING-MES-FERROSUR'!F54+'ING-MES-FEPSA'!F54+'ING-MES-NCA'!F54+'ING-MES-BELGRANO'!F54+'ING-MES-URQUIZA'!F54+'ING-MES-SAN MARTIN'!F54</f>
        <v>0</v>
      </c>
      <c r="G53" s="37">
        <f>'ING-MES-FERROSUR'!G54+'ING-MES-FEPSA'!G54+'ING-MES-NCA'!G54+'ING-MES-BELGRANO'!G54+'ING-MES-URQUIZA'!G54+'ING-MES-SAN MARTIN'!G54</f>
        <v>0</v>
      </c>
      <c r="H53" s="15">
        <f>'ING-MES-FERROSUR'!H54+'ING-MES-FEPSA'!H54+'ING-MES-NCA'!H54+'ING-MES-BELGRANO'!H54+'ING-MES-URQUIZA'!H54+'ING-MES-SAN MARTIN'!H54</f>
        <v>0</v>
      </c>
      <c r="I53" s="15">
        <f>'ING-MES-FERROSUR'!I54+'ING-MES-FEPSA'!I54+'ING-MES-NCA'!I54+'ING-MES-BELGRANO'!I54+'ING-MES-URQUIZA'!I54+'ING-MES-SAN MARTIN'!I54</f>
        <v>0</v>
      </c>
      <c r="J53" s="37">
        <f>'ING-MES-FERROSUR'!J54+'ING-MES-FEPSA'!J54+'ING-MES-NCA'!J54+'ING-MES-BELGRANO'!J54+'ING-MES-URQUIZA'!J54+'ING-MES-SAN MARTIN'!J54</f>
        <v>0</v>
      </c>
      <c r="K53" s="37">
        <f>'ING-MES-FERROSUR'!K54+'ING-MES-FEPSA'!K54+'ING-MES-NCA'!K54+'ING-MES-BELGRANO'!K54+'ING-MES-URQUIZA'!K54+'ING-MES-SAN MARTIN'!K54</f>
        <v>0</v>
      </c>
      <c r="L53" s="15">
        <f>'ING-MES-FERROSUR'!L54+'ING-MES-FEPSA'!L54+'ING-MES-NCA'!L54+'ING-MES-BELGRANO'!L54+'ING-MES-URQUIZA'!L54+'ING-MES-SAN MARTIN'!L54</f>
        <v>0</v>
      </c>
      <c r="M53" s="15">
        <f>'ING-MES-FERROSUR'!M54+'ING-MES-FEPSA'!M54+'ING-MES-NCA'!M54+'ING-MES-BELGRANO'!M54+'ING-MES-URQUIZA'!M54+'ING-MES-SAN MARTIN'!M54</f>
        <v>0</v>
      </c>
      <c r="N53" s="15">
        <f t="shared" si="0"/>
        <v>0</v>
      </c>
      <c r="O53" s="9"/>
      <c r="P53" s="10"/>
      <c r="Q53" s="11"/>
      <c r="R53" s="11"/>
      <c r="S53" s="11"/>
    </row>
    <row r="54" spans="1:19" s="36" customFormat="1" x14ac:dyDescent="0.2">
      <c r="A54" s="18" t="s">
        <v>58</v>
      </c>
      <c r="B54" s="37">
        <f>'ING-MES-FERROSUR'!B55+'ING-MES-FEPSA'!B55+'ING-MES-NCA'!B55+'ING-MES-BELGRANO'!B55+'ING-MES-URQUIZA'!B55+'ING-MES-SAN MARTIN'!B55</f>
        <v>0</v>
      </c>
      <c r="C54" s="37">
        <f>'ING-MES-FERROSUR'!C55+'ING-MES-FEPSA'!C55+'ING-MES-NCA'!C55+'ING-MES-BELGRANO'!C55+'ING-MES-URQUIZA'!C55+'ING-MES-SAN MARTIN'!C55</f>
        <v>0</v>
      </c>
      <c r="D54" s="15">
        <f>'ING-MES-FERROSUR'!D55+'ING-MES-FEPSA'!D55+'ING-MES-NCA'!D55+'ING-MES-BELGRANO'!D55+'ING-MES-URQUIZA'!D55+'ING-MES-SAN MARTIN'!D55</f>
        <v>0</v>
      </c>
      <c r="E54" s="15">
        <f>'ING-MES-FERROSUR'!E55+'ING-MES-FEPSA'!E55+'ING-MES-NCA'!E55+'ING-MES-BELGRANO'!E55+'ING-MES-URQUIZA'!E55+'ING-MES-SAN MARTIN'!E55</f>
        <v>0</v>
      </c>
      <c r="F54" s="37">
        <f>'ING-MES-FERROSUR'!F55+'ING-MES-FEPSA'!F55+'ING-MES-NCA'!F55+'ING-MES-BELGRANO'!F55+'ING-MES-URQUIZA'!F55+'ING-MES-SAN MARTIN'!F55</f>
        <v>0</v>
      </c>
      <c r="G54" s="37">
        <f>'ING-MES-FERROSUR'!G55+'ING-MES-FEPSA'!G55+'ING-MES-NCA'!G55+'ING-MES-BELGRANO'!G55+'ING-MES-URQUIZA'!G55+'ING-MES-SAN MARTIN'!G55</f>
        <v>0</v>
      </c>
      <c r="H54" s="15">
        <f>'ING-MES-FERROSUR'!H55+'ING-MES-FEPSA'!H55+'ING-MES-NCA'!H55+'ING-MES-BELGRANO'!H55+'ING-MES-URQUIZA'!H55+'ING-MES-SAN MARTIN'!H55</f>
        <v>0</v>
      </c>
      <c r="I54" s="15">
        <f>'ING-MES-FERROSUR'!I55+'ING-MES-FEPSA'!I55+'ING-MES-NCA'!I55+'ING-MES-BELGRANO'!I55+'ING-MES-URQUIZA'!I55+'ING-MES-SAN MARTIN'!I55</f>
        <v>0</v>
      </c>
      <c r="J54" s="37">
        <f>'ING-MES-FERROSUR'!J55+'ING-MES-FEPSA'!J55+'ING-MES-NCA'!J55+'ING-MES-BELGRANO'!J55+'ING-MES-URQUIZA'!J55+'ING-MES-SAN MARTIN'!J55</f>
        <v>0</v>
      </c>
      <c r="K54" s="37">
        <f>'ING-MES-FERROSUR'!K55+'ING-MES-FEPSA'!K55+'ING-MES-NCA'!K55+'ING-MES-BELGRANO'!K55+'ING-MES-URQUIZA'!K55+'ING-MES-SAN MARTIN'!K55</f>
        <v>0</v>
      </c>
      <c r="L54" s="15">
        <f>'ING-MES-FERROSUR'!L55+'ING-MES-FEPSA'!L55+'ING-MES-NCA'!L55+'ING-MES-BELGRANO'!L55+'ING-MES-URQUIZA'!L55+'ING-MES-SAN MARTIN'!L55</f>
        <v>0</v>
      </c>
      <c r="M54" s="15">
        <f>'ING-MES-FERROSUR'!M55+'ING-MES-FEPSA'!M55+'ING-MES-NCA'!M55+'ING-MES-BELGRANO'!M55+'ING-MES-URQUIZA'!M55+'ING-MES-SAN MARTIN'!M55</f>
        <v>0</v>
      </c>
      <c r="N54" s="15">
        <f t="shared" si="0"/>
        <v>0</v>
      </c>
      <c r="O54" s="33"/>
      <c r="P54" s="34"/>
      <c r="Q54" s="35"/>
      <c r="R54" s="35"/>
      <c r="S54" s="35"/>
    </row>
    <row r="55" spans="1:19" x14ac:dyDescent="0.2">
      <c r="A55" s="18" t="s">
        <v>59</v>
      </c>
      <c r="B55" s="37">
        <f>'ING-MES-FERROSUR'!B56+'ING-MES-FEPSA'!B56+'ING-MES-NCA'!B56+'ING-MES-BELGRANO'!B56+'ING-MES-URQUIZA'!B56+'ING-MES-SAN MARTIN'!B56</f>
        <v>0</v>
      </c>
      <c r="C55" s="37">
        <f>'ING-MES-FERROSUR'!C56+'ING-MES-FEPSA'!C56+'ING-MES-NCA'!C56+'ING-MES-BELGRANO'!C56+'ING-MES-URQUIZA'!C56+'ING-MES-SAN MARTIN'!C56</f>
        <v>0</v>
      </c>
      <c r="D55" s="15">
        <f>'ING-MES-FERROSUR'!D56+'ING-MES-FEPSA'!D56+'ING-MES-NCA'!D56+'ING-MES-BELGRANO'!D56+'ING-MES-URQUIZA'!D56+'ING-MES-SAN MARTIN'!D56</f>
        <v>0</v>
      </c>
      <c r="E55" s="15">
        <f>'ING-MES-FERROSUR'!E56+'ING-MES-FEPSA'!E56+'ING-MES-NCA'!E56+'ING-MES-BELGRANO'!E56+'ING-MES-URQUIZA'!E56+'ING-MES-SAN MARTIN'!E56</f>
        <v>0</v>
      </c>
      <c r="F55" s="37">
        <f>'ING-MES-FERROSUR'!F56+'ING-MES-FEPSA'!F56+'ING-MES-NCA'!F56+'ING-MES-BELGRANO'!F56+'ING-MES-URQUIZA'!F56+'ING-MES-SAN MARTIN'!F56</f>
        <v>0</v>
      </c>
      <c r="G55" s="37">
        <f>'ING-MES-FERROSUR'!G56+'ING-MES-FEPSA'!G56+'ING-MES-NCA'!G56+'ING-MES-BELGRANO'!G56+'ING-MES-URQUIZA'!G56+'ING-MES-SAN MARTIN'!G56</f>
        <v>0</v>
      </c>
      <c r="H55" s="15">
        <f>'ING-MES-FERROSUR'!H56+'ING-MES-FEPSA'!H56+'ING-MES-NCA'!H56+'ING-MES-BELGRANO'!H56+'ING-MES-URQUIZA'!H56+'ING-MES-SAN MARTIN'!H56</f>
        <v>0</v>
      </c>
      <c r="I55" s="15">
        <f>'ING-MES-FERROSUR'!I56+'ING-MES-FEPSA'!I56+'ING-MES-NCA'!I56+'ING-MES-BELGRANO'!I56+'ING-MES-URQUIZA'!I56+'ING-MES-SAN MARTIN'!I56</f>
        <v>0</v>
      </c>
      <c r="J55" s="37">
        <f>'ING-MES-FERROSUR'!J56+'ING-MES-FEPSA'!J56+'ING-MES-NCA'!J56+'ING-MES-BELGRANO'!J56+'ING-MES-URQUIZA'!J56+'ING-MES-SAN MARTIN'!J56</f>
        <v>0</v>
      </c>
      <c r="K55" s="37">
        <f>'ING-MES-FERROSUR'!K56+'ING-MES-FEPSA'!K56+'ING-MES-NCA'!K56+'ING-MES-BELGRANO'!K56+'ING-MES-URQUIZA'!K56+'ING-MES-SAN MARTIN'!K56</f>
        <v>0</v>
      </c>
      <c r="L55" s="15">
        <f>'ING-MES-FERROSUR'!L56+'ING-MES-FEPSA'!L56+'ING-MES-NCA'!L56+'ING-MES-BELGRANO'!L56+'ING-MES-URQUIZA'!L56+'ING-MES-SAN MARTIN'!L56</f>
        <v>0</v>
      </c>
      <c r="M55" s="15">
        <f>'ING-MES-FERROSUR'!M56+'ING-MES-FEPSA'!M56+'ING-MES-NCA'!M56+'ING-MES-BELGRANO'!M56+'ING-MES-URQUIZA'!M56+'ING-MES-SAN MARTIN'!M56</f>
        <v>0</v>
      </c>
      <c r="N55" s="15">
        <f t="shared" si="0"/>
        <v>0</v>
      </c>
      <c r="O55" s="9"/>
      <c r="P55" s="10"/>
      <c r="Q55" s="11"/>
      <c r="R55" s="11"/>
      <c r="S55" s="11"/>
    </row>
    <row r="56" spans="1:19" ht="12" thickBot="1" x14ac:dyDescent="0.25">
      <c r="A56" s="18" t="s">
        <v>60</v>
      </c>
      <c r="B56" s="19">
        <f>'ING-MES-FERROSUR'!B57+'ING-MES-FEPSA'!B57+'ING-MES-NCA'!B57+'ING-MES-BELGRANO'!B57+'ING-MES-URQUIZA'!B57+'ING-MES-SAN MARTIN'!B57</f>
        <v>0</v>
      </c>
      <c r="C56" s="19">
        <f>'ING-MES-FERROSUR'!C57+'ING-MES-FEPSA'!C57+'ING-MES-NCA'!C57+'ING-MES-BELGRANO'!C57+'ING-MES-URQUIZA'!C57+'ING-MES-SAN MARTIN'!C57</f>
        <v>0</v>
      </c>
      <c r="D56" s="20">
        <f>'ING-MES-FERROSUR'!D57+'ING-MES-FEPSA'!D57+'ING-MES-NCA'!D57+'ING-MES-BELGRANO'!D57+'ING-MES-URQUIZA'!D57+'ING-MES-SAN MARTIN'!D57</f>
        <v>0</v>
      </c>
      <c r="E56" s="20">
        <f>'ING-MES-FERROSUR'!E57+'ING-MES-FEPSA'!E57+'ING-MES-NCA'!E57+'ING-MES-BELGRANO'!E57+'ING-MES-URQUIZA'!E57+'ING-MES-SAN MARTIN'!E57</f>
        <v>0</v>
      </c>
      <c r="F56" s="19">
        <f>'ING-MES-FERROSUR'!F57+'ING-MES-FEPSA'!F57+'ING-MES-NCA'!F57+'ING-MES-BELGRANO'!F57+'ING-MES-URQUIZA'!F57+'ING-MES-SAN MARTIN'!F57</f>
        <v>0</v>
      </c>
      <c r="G56" s="19">
        <f>'ING-MES-FERROSUR'!G57+'ING-MES-FEPSA'!G57+'ING-MES-NCA'!G57+'ING-MES-BELGRANO'!G57+'ING-MES-URQUIZA'!G57+'ING-MES-SAN MARTIN'!G57</f>
        <v>0</v>
      </c>
      <c r="H56" s="20">
        <f>'ING-MES-FERROSUR'!H57+'ING-MES-FEPSA'!H57+'ING-MES-NCA'!H57+'ING-MES-BELGRANO'!H57+'ING-MES-URQUIZA'!H57+'ING-MES-SAN MARTIN'!H57</f>
        <v>0</v>
      </c>
      <c r="I56" s="20">
        <f>'ING-MES-FERROSUR'!I57+'ING-MES-FEPSA'!I57+'ING-MES-NCA'!I57+'ING-MES-BELGRANO'!I57+'ING-MES-URQUIZA'!I57+'ING-MES-SAN MARTIN'!I57</f>
        <v>0</v>
      </c>
      <c r="J56" s="19">
        <f>'ING-MES-FERROSUR'!J57+'ING-MES-FEPSA'!J57+'ING-MES-NCA'!J57+'ING-MES-BELGRANO'!J57+'ING-MES-URQUIZA'!J57+'ING-MES-SAN MARTIN'!J57</f>
        <v>0</v>
      </c>
      <c r="K56" s="19">
        <f>'ING-MES-FERROSUR'!K57+'ING-MES-FEPSA'!K57+'ING-MES-NCA'!K57+'ING-MES-BELGRANO'!K57+'ING-MES-URQUIZA'!K57+'ING-MES-SAN MARTIN'!K57</f>
        <v>0</v>
      </c>
      <c r="L56" s="20">
        <f>'ING-MES-FERROSUR'!L57+'ING-MES-FEPSA'!L57+'ING-MES-NCA'!L57+'ING-MES-BELGRANO'!L57+'ING-MES-URQUIZA'!L57+'ING-MES-SAN MARTIN'!L57</f>
        <v>0</v>
      </c>
      <c r="M56" s="20">
        <f>'ING-MES-FERROSUR'!M57+'ING-MES-FEPSA'!M57+'ING-MES-NCA'!M57+'ING-MES-BELGRANO'!M57+'ING-MES-URQUIZA'!M57+'ING-MES-SAN MARTIN'!M57</f>
        <v>0</v>
      </c>
      <c r="N56" s="20">
        <f t="shared" si="0"/>
        <v>0</v>
      </c>
      <c r="O56" s="9"/>
      <c r="P56" s="10"/>
      <c r="Q56" s="11"/>
      <c r="R56" s="11"/>
      <c r="S56" s="11"/>
    </row>
    <row r="57" spans="1:19" ht="12" thickBot="1" x14ac:dyDescent="0.25">
      <c r="A57" s="6" t="s">
        <v>61</v>
      </c>
      <c r="B57" s="7">
        <f>'ING-MES-FERROSUR'!B58+'ING-MES-FEPSA'!B58+'ING-MES-NCA'!B58+'ING-MES-BELGRANO'!B58+'ING-MES-URQUIZA'!B58+'ING-MES-SAN MARTIN'!B58</f>
        <v>3113075483.1700001</v>
      </c>
      <c r="C57" s="7">
        <f>'ING-MES-FERROSUR'!C58+'ING-MES-FEPSA'!C58+'ING-MES-NCA'!C58+'ING-MES-BELGRANO'!C58+'ING-MES-URQUIZA'!C58+'ING-MES-SAN MARTIN'!C58</f>
        <v>3375062210.6899996</v>
      </c>
      <c r="D57" s="8">
        <f>'ING-MES-FERROSUR'!D58+'ING-MES-FEPSA'!D58+'ING-MES-NCA'!D58+'ING-MES-BELGRANO'!D58+'ING-MES-URQUIZA'!D58+'ING-MES-SAN MARTIN'!D58</f>
        <v>3929392880.1999998</v>
      </c>
      <c r="E57" s="8">
        <f>'ING-MES-FERROSUR'!E58+'ING-MES-FEPSA'!E58+'ING-MES-NCA'!E58+'ING-MES-BELGRANO'!E58+'ING-MES-URQUIZA'!E58+'ING-MES-SAN MARTIN'!E58</f>
        <v>4067751905.1300001</v>
      </c>
      <c r="F57" s="8">
        <f>'ING-MES-FERROSUR'!F58+'ING-MES-FEPSA'!F58+'ING-MES-NCA'!F58+'ING-MES-BELGRANO'!F58+'ING-MES-URQUIZA'!F58+'ING-MES-SAN MARTIN'!F58</f>
        <v>4942038455.79</v>
      </c>
      <c r="G57" s="8">
        <f>'ING-MES-FERROSUR'!G58+'ING-MES-FEPSA'!G58+'ING-MES-NCA'!G58+'ING-MES-BELGRANO'!G58+'ING-MES-URQUIZA'!G58+'ING-MES-SAN MARTIN'!G58</f>
        <v>5047749525.6599998</v>
      </c>
      <c r="H57" s="8">
        <f>'ING-MES-FERROSUR'!H58+'ING-MES-FEPSA'!H58+'ING-MES-NCA'!H58+'ING-MES-BELGRANO'!H58+'ING-MES-URQUIZA'!H58+'ING-MES-SAN MARTIN'!H58</f>
        <v>6478710245.0900002</v>
      </c>
      <c r="I57" s="8">
        <f>'ING-MES-FERROSUR'!I58+'ING-MES-FEPSA'!I58+'ING-MES-NCA'!I58+'ING-MES-BELGRANO'!I58+'ING-MES-URQUIZA'!I58+'ING-MES-SAN MARTIN'!I58</f>
        <v>6798727363.4182997</v>
      </c>
      <c r="J57" s="8">
        <f>'ING-MES-FERROSUR'!J58+'ING-MES-FEPSA'!J58+'ING-MES-NCA'!J58+'ING-MES-BELGRANO'!J58+'ING-MES-URQUIZA'!J58+'ING-MES-SAN MARTIN'!J58</f>
        <v>6603321862.4699993</v>
      </c>
      <c r="K57" s="8">
        <f>'ING-MES-FERROSUR'!K58+'ING-MES-FEPSA'!K58+'ING-MES-NCA'!K58+'ING-MES-BELGRANO'!K58+'ING-MES-URQUIZA'!K58+'ING-MES-SAN MARTIN'!K58</f>
        <v>0</v>
      </c>
      <c r="L57" s="8">
        <f>'ING-MES-FERROSUR'!L58+'ING-MES-FEPSA'!L58+'ING-MES-NCA'!L58+'ING-MES-BELGRANO'!L58+'ING-MES-URQUIZA'!L58+'ING-MES-SAN MARTIN'!L58</f>
        <v>0</v>
      </c>
      <c r="M57" s="8">
        <f>'ING-MES-FERROSUR'!M58+'ING-MES-FEPSA'!M58+'ING-MES-NCA'!M58+'ING-MES-BELGRANO'!M58+'ING-MES-URQUIZA'!M58+'ING-MES-SAN MARTIN'!M58</f>
        <v>0</v>
      </c>
      <c r="N57" s="8">
        <f t="shared" si="0"/>
        <v>44355829931.618301</v>
      </c>
      <c r="O57" s="9"/>
      <c r="P57" s="10"/>
      <c r="Q57" s="11"/>
      <c r="R57" s="11"/>
      <c r="S57" s="11"/>
    </row>
    <row r="58" spans="1:19" x14ac:dyDescent="0.2">
      <c r="A58" s="18" t="s">
        <v>62</v>
      </c>
      <c r="B58" s="13">
        <f>'ING-MES-FERROSUR'!B59+'ING-MES-FEPSA'!B59+'ING-MES-NCA'!B59+'ING-MES-BELGRANO'!B59+'ING-MES-URQUIZA'!B59+'ING-MES-SAN MARTIN'!B59</f>
        <v>234482910.90000001</v>
      </c>
      <c r="C58" s="13">
        <f>'ING-MES-FERROSUR'!C59+'ING-MES-FEPSA'!C59+'ING-MES-NCA'!C59+'ING-MES-BELGRANO'!C59+'ING-MES-URQUIZA'!C59+'ING-MES-SAN MARTIN'!C59</f>
        <v>243563192.95999998</v>
      </c>
      <c r="D58" s="14">
        <f>'ING-MES-FERROSUR'!D59+'ING-MES-FEPSA'!D59+'ING-MES-NCA'!D59+'ING-MES-BELGRANO'!D59+'ING-MES-URQUIZA'!D59+'ING-MES-SAN MARTIN'!D59</f>
        <v>257559344.72999999</v>
      </c>
      <c r="E58" s="14">
        <f>'ING-MES-FERROSUR'!E59+'ING-MES-FEPSA'!E59+'ING-MES-NCA'!E59+'ING-MES-BELGRANO'!E59+'ING-MES-URQUIZA'!E59+'ING-MES-SAN MARTIN'!E59</f>
        <v>269473135.62</v>
      </c>
      <c r="F58" s="13">
        <f>'ING-MES-FERROSUR'!F59+'ING-MES-FEPSA'!F59+'ING-MES-NCA'!F59+'ING-MES-BELGRANO'!F59+'ING-MES-URQUIZA'!F59+'ING-MES-SAN MARTIN'!F59</f>
        <v>304630863.91999996</v>
      </c>
      <c r="G58" s="13">
        <f>'ING-MES-FERROSUR'!G59+'ING-MES-FEPSA'!G59+'ING-MES-NCA'!G59+'ING-MES-BELGRANO'!G59+'ING-MES-URQUIZA'!G59+'ING-MES-SAN MARTIN'!G59</f>
        <v>236656807.18000001</v>
      </c>
      <c r="H58" s="14">
        <f>'ING-MES-FERROSUR'!H59+'ING-MES-FEPSA'!H59+'ING-MES-NCA'!H59+'ING-MES-BELGRANO'!H59+'ING-MES-URQUIZA'!H59+'ING-MES-SAN MARTIN'!H59</f>
        <v>263169589.69999999</v>
      </c>
      <c r="I58" s="14">
        <f>'ING-MES-FERROSUR'!I59+'ING-MES-FEPSA'!I59+'ING-MES-NCA'!I59+'ING-MES-BELGRANO'!I59+'ING-MES-URQUIZA'!I59+'ING-MES-SAN MARTIN'!I59</f>
        <v>306461516.89999998</v>
      </c>
      <c r="J58" s="13">
        <f>'ING-MES-FERROSUR'!J59+'ING-MES-FEPSA'!J59+'ING-MES-NCA'!J59+'ING-MES-BELGRANO'!J59+'ING-MES-URQUIZA'!J59+'ING-MES-SAN MARTIN'!J59</f>
        <v>415465612.12</v>
      </c>
      <c r="K58" s="13">
        <f>'ING-MES-FERROSUR'!K59+'ING-MES-FEPSA'!K59+'ING-MES-NCA'!K59+'ING-MES-BELGRANO'!K59+'ING-MES-URQUIZA'!K59+'ING-MES-SAN MARTIN'!K59</f>
        <v>0</v>
      </c>
      <c r="L58" s="14">
        <f>'ING-MES-FERROSUR'!L59+'ING-MES-FEPSA'!L59+'ING-MES-NCA'!L59+'ING-MES-BELGRANO'!L59+'ING-MES-URQUIZA'!L59+'ING-MES-SAN MARTIN'!L59</f>
        <v>0</v>
      </c>
      <c r="M58" s="14">
        <f>'ING-MES-FERROSUR'!M59+'ING-MES-FEPSA'!M59+'ING-MES-NCA'!M59+'ING-MES-BELGRANO'!M59+'ING-MES-URQUIZA'!M59+'ING-MES-SAN MARTIN'!M59</f>
        <v>0</v>
      </c>
      <c r="N58" s="14">
        <f t="shared" si="0"/>
        <v>2531462974.0300002</v>
      </c>
      <c r="O58" s="9"/>
      <c r="P58" s="10"/>
      <c r="Q58" s="11"/>
      <c r="R58" s="11"/>
      <c r="S58" s="11"/>
    </row>
    <row r="59" spans="1:19" x14ac:dyDescent="0.2">
      <c r="A59" s="18" t="s">
        <v>63</v>
      </c>
      <c r="B59" s="37">
        <f>'ING-MES-FERROSUR'!B60+'ING-MES-FEPSA'!B60+'ING-MES-NCA'!B60+'ING-MES-BELGRANO'!B60+'ING-MES-URQUIZA'!B60+'ING-MES-SAN MARTIN'!B60</f>
        <v>28129873.859999999</v>
      </c>
      <c r="C59" s="37">
        <f>'ING-MES-FERROSUR'!C60+'ING-MES-FEPSA'!C60+'ING-MES-NCA'!C60+'ING-MES-BELGRANO'!C60+'ING-MES-URQUIZA'!C60+'ING-MES-SAN MARTIN'!C60</f>
        <v>14403120.6</v>
      </c>
      <c r="D59" s="15">
        <f>'ING-MES-FERROSUR'!D60+'ING-MES-FEPSA'!D60+'ING-MES-NCA'!D60+'ING-MES-BELGRANO'!D60+'ING-MES-URQUIZA'!D60+'ING-MES-SAN MARTIN'!D60</f>
        <v>5682303</v>
      </c>
      <c r="E59" s="15">
        <f>'ING-MES-FERROSUR'!E60+'ING-MES-FEPSA'!E60+'ING-MES-NCA'!E60+'ING-MES-BELGRANO'!E60+'ING-MES-URQUIZA'!E60+'ING-MES-SAN MARTIN'!E60</f>
        <v>10417555.5</v>
      </c>
      <c r="F59" s="37">
        <f>'ING-MES-FERROSUR'!F60+'ING-MES-FEPSA'!F60+'ING-MES-NCA'!F60+'ING-MES-BELGRANO'!F60+'ING-MES-URQUIZA'!F60+'ING-MES-SAN MARTIN'!F60</f>
        <v>30116196</v>
      </c>
      <c r="G59" s="37">
        <f>'ING-MES-FERROSUR'!G60+'ING-MES-FEPSA'!G60+'ING-MES-NCA'!G60+'ING-MES-BELGRANO'!G60+'ING-MES-URQUIZA'!G60+'ING-MES-SAN MARTIN'!G60</f>
        <v>23701443.809999999</v>
      </c>
      <c r="H59" s="15">
        <f>'ING-MES-FERROSUR'!H60+'ING-MES-FEPSA'!H60+'ING-MES-NCA'!H60+'ING-MES-BELGRANO'!H60+'ING-MES-URQUIZA'!H60+'ING-MES-SAN MARTIN'!H60</f>
        <v>35647532.909999996</v>
      </c>
      <c r="I59" s="15">
        <f>'ING-MES-FERROSUR'!I60+'ING-MES-FEPSA'!I60+'ING-MES-NCA'!I60+'ING-MES-BELGRANO'!I60+'ING-MES-URQUIZA'!I60+'ING-MES-SAN MARTIN'!I60</f>
        <v>26815457.59</v>
      </c>
      <c r="J59" s="37">
        <f>'ING-MES-FERROSUR'!J60+'ING-MES-FEPSA'!J60+'ING-MES-NCA'!J60+'ING-MES-BELGRANO'!J60+'ING-MES-URQUIZA'!J60+'ING-MES-SAN MARTIN'!J60</f>
        <v>38142867.509999998</v>
      </c>
      <c r="K59" s="37">
        <f>'ING-MES-FERROSUR'!K60+'ING-MES-FEPSA'!K60+'ING-MES-NCA'!K60+'ING-MES-BELGRANO'!K60+'ING-MES-URQUIZA'!K60+'ING-MES-SAN MARTIN'!K60</f>
        <v>0</v>
      </c>
      <c r="L59" s="15">
        <f>'ING-MES-FERROSUR'!L60+'ING-MES-FEPSA'!L60+'ING-MES-NCA'!L60+'ING-MES-BELGRANO'!L60+'ING-MES-URQUIZA'!L60+'ING-MES-SAN MARTIN'!L60</f>
        <v>0</v>
      </c>
      <c r="M59" s="15">
        <f>'ING-MES-FERROSUR'!M60+'ING-MES-FEPSA'!M60+'ING-MES-NCA'!M60+'ING-MES-BELGRANO'!M60+'ING-MES-URQUIZA'!M60+'ING-MES-SAN MARTIN'!M60</f>
        <v>0</v>
      </c>
      <c r="N59" s="15">
        <f t="shared" si="0"/>
        <v>213056350.78</v>
      </c>
      <c r="O59" s="9"/>
      <c r="P59" s="10"/>
      <c r="Q59" s="11"/>
      <c r="R59" s="11"/>
      <c r="S59" s="11"/>
    </row>
    <row r="60" spans="1:19" x14ac:dyDescent="0.2">
      <c r="A60" s="18" t="s">
        <v>64</v>
      </c>
      <c r="B60" s="37">
        <f>'ING-MES-FERROSUR'!B61+'ING-MES-FEPSA'!B61+'ING-MES-NCA'!B61+'ING-MES-BELGRANO'!B61+'ING-MES-URQUIZA'!B61+'ING-MES-SAN MARTIN'!B61</f>
        <v>310500126.58999997</v>
      </c>
      <c r="C60" s="37">
        <f>'ING-MES-FERROSUR'!C61+'ING-MES-FEPSA'!C61+'ING-MES-NCA'!C61+'ING-MES-BELGRANO'!C61+'ING-MES-URQUIZA'!C61+'ING-MES-SAN MARTIN'!C61</f>
        <v>381174704.24000001</v>
      </c>
      <c r="D60" s="15">
        <f>'ING-MES-FERROSUR'!D61+'ING-MES-FEPSA'!D61+'ING-MES-NCA'!D61+'ING-MES-BELGRANO'!D61+'ING-MES-URQUIZA'!D61+'ING-MES-SAN MARTIN'!D61</f>
        <v>431916486</v>
      </c>
      <c r="E60" s="15">
        <f>'ING-MES-FERROSUR'!E61+'ING-MES-FEPSA'!E61+'ING-MES-NCA'!E61+'ING-MES-BELGRANO'!E61+'ING-MES-URQUIZA'!E61+'ING-MES-SAN MARTIN'!E61</f>
        <v>477852430.45999998</v>
      </c>
      <c r="F60" s="37">
        <f>'ING-MES-FERROSUR'!F61+'ING-MES-FEPSA'!F61+'ING-MES-NCA'!F61+'ING-MES-BELGRANO'!F61+'ING-MES-URQUIZA'!F61+'ING-MES-SAN MARTIN'!F61</f>
        <v>655021138.22000003</v>
      </c>
      <c r="G60" s="37">
        <f>'ING-MES-FERROSUR'!G61+'ING-MES-FEPSA'!G61+'ING-MES-NCA'!G61+'ING-MES-BELGRANO'!G61+'ING-MES-URQUIZA'!G61+'ING-MES-SAN MARTIN'!G61</f>
        <v>599016855.47000003</v>
      </c>
      <c r="H60" s="15">
        <f>'ING-MES-FERROSUR'!H61+'ING-MES-FEPSA'!H61+'ING-MES-NCA'!H61+'ING-MES-BELGRANO'!H61+'ING-MES-URQUIZA'!H61+'ING-MES-SAN MARTIN'!H61</f>
        <v>817547737.05999994</v>
      </c>
      <c r="I60" s="15">
        <f>'ING-MES-FERROSUR'!I61+'ING-MES-FEPSA'!I61+'ING-MES-NCA'!I61+'ING-MES-BELGRANO'!I61+'ING-MES-URQUIZA'!I61+'ING-MES-SAN MARTIN'!I61</f>
        <v>858301115.01999938</v>
      </c>
      <c r="J60" s="37">
        <f>'ING-MES-FERROSUR'!J61+'ING-MES-FEPSA'!J61+'ING-MES-NCA'!J61+'ING-MES-BELGRANO'!J61+'ING-MES-URQUIZA'!J61+'ING-MES-SAN MARTIN'!J61</f>
        <v>788208305.58999991</v>
      </c>
      <c r="K60" s="37">
        <f>'ING-MES-FERROSUR'!K61+'ING-MES-FEPSA'!K61+'ING-MES-NCA'!K61+'ING-MES-BELGRANO'!K61+'ING-MES-URQUIZA'!K61+'ING-MES-SAN MARTIN'!K61</f>
        <v>0</v>
      </c>
      <c r="L60" s="15">
        <f>'ING-MES-FERROSUR'!L61+'ING-MES-FEPSA'!L61+'ING-MES-NCA'!L61+'ING-MES-BELGRANO'!L61+'ING-MES-URQUIZA'!L61+'ING-MES-SAN MARTIN'!L61</f>
        <v>0</v>
      </c>
      <c r="M60" s="15">
        <f>'ING-MES-FERROSUR'!M61+'ING-MES-FEPSA'!M61+'ING-MES-NCA'!M61+'ING-MES-BELGRANO'!M61+'ING-MES-URQUIZA'!M61+'ING-MES-SAN MARTIN'!M61</f>
        <v>0</v>
      </c>
      <c r="N60" s="15">
        <f t="shared" si="0"/>
        <v>5319538898.6499996</v>
      </c>
      <c r="O60" s="9"/>
      <c r="P60" s="10"/>
      <c r="Q60" s="11"/>
      <c r="R60" s="11"/>
      <c r="S60" s="11"/>
    </row>
    <row r="61" spans="1:19" x14ac:dyDescent="0.2">
      <c r="A61" s="18" t="s">
        <v>65</v>
      </c>
      <c r="B61" s="37">
        <f>'ING-MES-FERROSUR'!B62+'ING-MES-FEPSA'!B62+'ING-MES-NCA'!B62+'ING-MES-BELGRANO'!B62+'ING-MES-URQUIZA'!B62+'ING-MES-SAN MARTIN'!B62</f>
        <v>1252638821.53</v>
      </c>
      <c r="C61" s="37">
        <f>'ING-MES-FERROSUR'!C62+'ING-MES-FEPSA'!C62+'ING-MES-NCA'!C62+'ING-MES-BELGRANO'!C62+'ING-MES-URQUIZA'!C62+'ING-MES-SAN MARTIN'!C62</f>
        <v>1327361637.26</v>
      </c>
      <c r="D61" s="15">
        <f>'ING-MES-FERROSUR'!D62+'ING-MES-FEPSA'!D62+'ING-MES-NCA'!D62+'ING-MES-BELGRANO'!D62+'ING-MES-URQUIZA'!D62+'ING-MES-SAN MARTIN'!D62</f>
        <v>1353294847.04</v>
      </c>
      <c r="E61" s="15">
        <f>'ING-MES-FERROSUR'!E62+'ING-MES-FEPSA'!E62+'ING-MES-NCA'!E62+'ING-MES-BELGRANO'!E62+'ING-MES-URQUIZA'!E62+'ING-MES-SAN MARTIN'!E62</f>
        <v>1285983785.3499999</v>
      </c>
      <c r="F61" s="37">
        <f>'ING-MES-FERROSUR'!F62+'ING-MES-FEPSA'!F62+'ING-MES-NCA'!F62+'ING-MES-BELGRANO'!F62+'ING-MES-URQUIZA'!F62+'ING-MES-SAN MARTIN'!F62</f>
        <v>1908639477.3900001</v>
      </c>
      <c r="G61" s="37">
        <f>'ING-MES-FERROSUR'!G62+'ING-MES-FEPSA'!G62+'ING-MES-NCA'!G62+'ING-MES-BELGRANO'!G62+'ING-MES-URQUIZA'!G62+'ING-MES-SAN MARTIN'!G62</f>
        <v>2050939646.96</v>
      </c>
      <c r="H61" s="15">
        <f>'ING-MES-FERROSUR'!H62+'ING-MES-FEPSA'!H62+'ING-MES-NCA'!H62+'ING-MES-BELGRANO'!H62+'ING-MES-URQUIZA'!H62+'ING-MES-SAN MARTIN'!H62</f>
        <v>2553031701.9299998</v>
      </c>
      <c r="I61" s="15">
        <f>'ING-MES-FERROSUR'!I62+'ING-MES-FEPSA'!I62+'ING-MES-NCA'!I62+'ING-MES-BELGRANO'!I62+'ING-MES-URQUIZA'!I62+'ING-MES-SAN MARTIN'!I62</f>
        <v>2565126067.0999999</v>
      </c>
      <c r="J61" s="37">
        <f>'ING-MES-FERROSUR'!J62+'ING-MES-FEPSA'!J62+'ING-MES-NCA'!J62+'ING-MES-BELGRANO'!J62+'ING-MES-URQUIZA'!J62+'ING-MES-SAN MARTIN'!J62</f>
        <v>2619085032.73</v>
      </c>
      <c r="K61" s="37">
        <f>'ING-MES-FERROSUR'!K62+'ING-MES-FEPSA'!K62+'ING-MES-NCA'!K62+'ING-MES-BELGRANO'!K62+'ING-MES-URQUIZA'!K62+'ING-MES-SAN MARTIN'!K62</f>
        <v>0</v>
      </c>
      <c r="L61" s="15">
        <f>'ING-MES-FERROSUR'!L62+'ING-MES-FEPSA'!L62+'ING-MES-NCA'!L62+'ING-MES-BELGRANO'!L62+'ING-MES-URQUIZA'!L62+'ING-MES-SAN MARTIN'!L62</f>
        <v>0</v>
      </c>
      <c r="M61" s="15">
        <f>'ING-MES-FERROSUR'!M62+'ING-MES-FEPSA'!M62+'ING-MES-NCA'!M62+'ING-MES-BELGRANO'!M62+'ING-MES-URQUIZA'!M62+'ING-MES-SAN MARTIN'!M62</f>
        <v>0</v>
      </c>
      <c r="N61" s="15">
        <f t="shared" si="0"/>
        <v>16916101017.290001</v>
      </c>
      <c r="O61" s="9"/>
      <c r="P61" s="10"/>
      <c r="Q61" s="11"/>
      <c r="R61" s="11"/>
      <c r="S61" s="11"/>
    </row>
    <row r="62" spans="1:19" x14ac:dyDescent="0.2">
      <c r="A62" s="18" t="s">
        <v>66</v>
      </c>
      <c r="B62" s="37">
        <f>'ING-MES-FERROSUR'!B63+'ING-MES-FEPSA'!B63+'ING-MES-NCA'!B63+'ING-MES-BELGRANO'!B63+'ING-MES-URQUIZA'!B63+'ING-MES-SAN MARTIN'!B63</f>
        <v>267293390.34</v>
      </c>
      <c r="C62" s="37">
        <f>'ING-MES-FERROSUR'!C63+'ING-MES-FEPSA'!C63+'ING-MES-NCA'!C63+'ING-MES-BELGRANO'!C63+'ING-MES-URQUIZA'!C63+'ING-MES-SAN MARTIN'!C63</f>
        <v>284539978.88</v>
      </c>
      <c r="D62" s="15">
        <f>'ING-MES-FERROSUR'!D63+'ING-MES-FEPSA'!D63+'ING-MES-NCA'!D63+'ING-MES-BELGRANO'!D63+'ING-MES-URQUIZA'!D63+'ING-MES-SAN MARTIN'!D63</f>
        <v>571295659.47000003</v>
      </c>
      <c r="E62" s="15">
        <f>'ING-MES-FERROSUR'!E63+'ING-MES-FEPSA'!E63+'ING-MES-NCA'!E63+'ING-MES-BELGRANO'!E63+'ING-MES-URQUIZA'!E63+'ING-MES-SAN MARTIN'!E63</f>
        <v>706177307.53999996</v>
      </c>
      <c r="F62" s="37">
        <f>'ING-MES-FERROSUR'!F63+'ING-MES-FEPSA'!F63+'ING-MES-NCA'!F63+'ING-MES-BELGRANO'!F63+'ING-MES-URQUIZA'!F63+'ING-MES-SAN MARTIN'!F63</f>
        <v>553222415.28999996</v>
      </c>
      <c r="G62" s="37">
        <f>'ING-MES-FERROSUR'!G63+'ING-MES-FEPSA'!G63+'ING-MES-NCA'!G63+'ING-MES-BELGRANO'!G63+'ING-MES-URQUIZA'!G63+'ING-MES-SAN MARTIN'!G63</f>
        <v>670310903.94000006</v>
      </c>
      <c r="H62" s="15">
        <f>'ING-MES-FERROSUR'!H63+'ING-MES-FEPSA'!H63+'ING-MES-NCA'!H63+'ING-MES-BELGRANO'!H63+'ING-MES-URQUIZA'!H63+'ING-MES-SAN MARTIN'!H63</f>
        <v>940343191.37</v>
      </c>
      <c r="I62" s="15">
        <f>'ING-MES-FERROSUR'!I63+'ING-MES-FEPSA'!I63+'ING-MES-NCA'!I63+'ING-MES-BELGRANO'!I63+'ING-MES-URQUIZA'!I63+'ING-MES-SAN MARTIN'!I63</f>
        <v>1100623818.2482998</v>
      </c>
      <c r="J62" s="37">
        <f>'ING-MES-FERROSUR'!J63+'ING-MES-FEPSA'!J63+'ING-MES-NCA'!J63+'ING-MES-BELGRANO'!J63+'ING-MES-URQUIZA'!J63+'ING-MES-SAN MARTIN'!J63</f>
        <v>872332709.37</v>
      </c>
      <c r="K62" s="37">
        <f>'ING-MES-FERROSUR'!K63+'ING-MES-FEPSA'!K63+'ING-MES-NCA'!K63+'ING-MES-BELGRANO'!K63+'ING-MES-URQUIZA'!K63+'ING-MES-SAN MARTIN'!K63</f>
        <v>0</v>
      </c>
      <c r="L62" s="15">
        <f>'ING-MES-FERROSUR'!L63+'ING-MES-FEPSA'!L63+'ING-MES-NCA'!L63+'ING-MES-BELGRANO'!L63+'ING-MES-URQUIZA'!L63+'ING-MES-SAN MARTIN'!L63</f>
        <v>0</v>
      </c>
      <c r="M62" s="15">
        <f>'ING-MES-FERROSUR'!M63+'ING-MES-FEPSA'!M63+'ING-MES-NCA'!M63+'ING-MES-BELGRANO'!M63+'ING-MES-URQUIZA'!M63+'ING-MES-SAN MARTIN'!M63</f>
        <v>0</v>
      </c>
      <c r="N62" s="15">
        <f t="shared" si="0"/>
        <v>5966139374.4482994</v>
      </c>
      <c r="O62" s="9"/>
      <c r="P62" s="10"/>
      <c r="Q62" s="11"/>
      <c r="R62" s="11"/>
      <c r="S62" s="11"/>
    </row>
    <row r="63" spans="1:19" x14ac:dyDescent="0.2">
      <c r="A63" s="18" t="s">
        <v>67</v>
      </c>
      <c r="B63" s="37">
        <f>'ING-MES-FERROSUR'!B64+'ING-MES-FEPSA'!B64+'ING-MES-NCA'!B64+'ING-MES-BELGRANO'!B64+'ING-MES-URQUIZA'!B64+'ING-MES-SAN MARTIN'!B64</f>
        <v>188983166.52000001</v>
      </c>
      <c r="C63" s="37">
        <f>'ING-MES-FERROSUR'!C64+'ING-MES-FEPSA'!C64+'ING-MES-NCA'!C64+'ING-MES-BELGRANO'!C64+'ING-MES-URQUIZA'!C64+'ING-MES-SAN MARTIN'!C64</f>
        <v>169722514.97</v>
      </c>
      <c r="D63" s="15">
        <f>'ING-MES-FERROSUR'!D64+'ING-MES-FEPSA'!D64+'ING-MES-NCA'!D64+'ING-MES-BELGRANO'!D64+'ING-MES-URQUIZA'!D64+'ING-MES-SAN MARTIN'!D64</f>
        <v>194965149.49000001</v>
      </c>
      <c r="E63" s="15">
        <f>'ING-MES-FERROSUR'!E64+'ING-MES-FEPSA'!E64+'ING-MES-NCA'!E64+'ING-MES-BELGRANO'!E64+'ING-MES-URQUIZA'!E64+'ING-MES-SAN MARTIN'!E64</f>
        <v>215410907.97</v>
      </c>
      <c r="F63" s="37">
        <f>'ING-MES-FERROSUR'!F64+'ING-MES-FEPSA'!F64+'ING-MES-NCA'!F64+'ING-MES-BELGRANO'!F64+'ING-MES-URQUIZA'!F64+'ING-MES-SAN MARTIN'!F64</f>
        <v>166692950.25999999</v>
      </c>
      <c r="G63" s="37">
        <f>'ING-MES-FERROSUR'!G64+'ING-MES-FEPSA'!G64+'ING-MES-NCA'!G64+'ING-MES-BELGRANO'!G64+'ING-MES-URQUIZA'!G64+'ING-MES-SAN MARTIN'!G64</f>
        <v>252216450.68000001</v>
      </c>
      <c r="H63" s="15">
        <f>'ING-MES-FERROSUR'!H64+'ING-MES-FEPSA'!H64+'ING-MES-NCA'!H64+'ING-MES-BELGRANO'!H64+'ING-MES-URQUIZA'!H64+'ING-MES-SAN MARTIN'!H64</f>
        <v>286898307.39999998</v>
      </c>
      <c r="I63" s="15">
        <f>'ING-MES-FERROSUR'!I64+'ING-MES-FEPSA'!I64+'ING-MES-NCA'!I64+'ING-MES-BELGRANO'!I64+'ING-MES-URQUIZA'!I64+'ING-MES-SAN MARTIN'!I64</f>
        <v>227717894.22999999</v>
      </c>
      <c r="J63" s="37">
        <f>'ING-MES-FERROSUR'!J64+'ING-MES-FEPSA'!J64+'ING-MES-NCA'!J64+'ING-MES-BELGRANO'!J64+'ING-MES-URQUIZA'!J64+'ING-MES-SAN MARTIN'!J64</f>
        <v>259054374.36000001</v>
      </c>
      <c r="K63" s="37">
        <f>'ING-MES-FERROSUR'!K64+'ING-MES-FEPSA'!K64+'ING-MES-NCA'!K64+'ING-MES-BELGRANO'!K64+'ING-MES-URQUIZA'!K64+'ING-MES-SAN MARTIN'!K64</f>
        <v>0</v>
      </c>
      <c r="L63" s="15">
        <f>'ING-MES-FERROSUR'!L64+'ING-MES-FEPSA'!L64+'ING-MES-NCA'!L64+'ING-MES-BELGRANO'!L64+'ING-MES-URQUIZA'!L64+'ING-MES-SAN MARTIN'!L64</f>
        <v>0</v>
      </c>
      <c r="M63" s="15">
        <f>'ING-MES-FERROSUR'!M64+'ING-MES-FEPSA'!M64+'ING-MES-NCA'!M64+'ING-MES-BELGRANO'!M64+'ING-MES-URQUIZA'!M64+'ING-MES-SAN MARTIN'!M64</f>
        <v>0</v>
      </c>
      <c r="N63" s="15">
        <f t="shared" si="0"/>
        <v>1961661715.8800001</v>
      </c>
      <c r="O63" s="9"/>
      <c r="P63" s="10"/>
      <c r="Q63" s="11"/>
      <c r="R63" s="11"/>
      <c r="S63" s="11"/>
    </row>
    <row r="64" spans="1:19" x14ac:dyDescent="0.2">
      <c r="A64" s="18" t="s">
        <v>68</v>
      </c>
      <c r="B64" s="37">
        <f>'ING-MES-FERROSUR'!B65+'ING-MES-FEPSA'!B65+'ING-MES-NCA'!B65+'ING-MES-BELGRANO'!B65+'ING-MES-URQUIZA'!B65+'ING-MES-SAN MARTIN'!B65</f>
        <v>507722349.36999995</v>
      </c>
      <c r="C64" s="37">
        <f>'ING-MES-FERROSUR'!C65+'ING-MES-FEPSA'!C65+'ING-MES-NCA'!C65+'ING-MES-BELGRANO'!C65+'ING-MES-URQUIZA'!C65+'ING-MES-SAN MARTIN'!C65</f>
        <v>515143711.5</v>
      </c>
      <c r="D64" s="15">
        <f>'ING-MES-FERROSUR'!D65+'ING-MES-FEPSA'!D65+'ING-MES-NCA'!D65+'ING-MES-BELGRANO'!D65+'ING-MES-URQUIZA'!D65+'ING-MES-SAN MARTIN'!D65</f>
        <v>532471902.39999998</v>
      </c>
      <c r="E64" s="15">
        <f>'ING-MES-FERROSUR'!E65+'ING-MES-FEPSA'!E65+'ING-MES-NCA'!E65+'ING-MES-BELGRANO'!E65+'ING-MES-URQUIZA'!E65+'ING-MES-SAN MARTIN'!E65</f>
        <v>508672326.94999999</v>
      </c>
      <c r="F64" s="37">
        <f>'ING-MES-FERROSUR'!F65+'ING-MES-FEPSA'!F65+'ING-MES-NCA'!F65+'ING-MES-BELGRANO'!F65+'ING-MES-URQUIZA'!F65+'ING-MES-SAN MARTIN'!F65</f>
        <v>725508981.66999996</v>
      </c>
      <c r="G64" s="37">
        <f>'ING-MES-FERROSUR'!G65+'ING-MES-FEPSA'!G65+'ING-MES-NCA'!G65+'ING-MES-BELGRANO'!G65+'ING-MES-URQUIZA'!G65+'ING-MES-SAN MARTIN'!G65</f>
        <v>606532085.71000004</v>
      </c>
      <c r="H64" s="15">
        <f>'ING-MES-FERROSUR'!H65+'ING-MES-FEPSA'!H65+'ING-MES-NCA'!H65+'ING-MES-BELGRANO'!H65+'ING-MES-URQUIZA'!H65+'ING-MES-SAN MARTIN'!H65</f>
        <v>792573574.63</v>
      </c>
      <c r="I64" s="15">
        <f>'ING-MES-FERROSUR'!I65+'ING-MES-FEPSA'!I65+'ING-MES-NCA'!I65+'ING-MES-BELGRANO'!I65+'ING-MES-URQUIZA'!I65+'ING-MES-SAN MARTIN'!I65</f>
        <v>925162876.47000003</v>
      </c>
      <c r="J64" s="37">
        <f>'ING-MES-FERROSUR'!J65+'ING-MES-FEPSA'!J65+'ING-MES-NCA'!J65+'ING-MES-BELGRANO'!J65+'ING-MES-URQUIZA'!J65+'ING-MES-SAN MARTIN'!J65</f>
        <v>874422267.09000003</v>
      </c>
      <c r="K64" s="37">
        <f>'ING-MES-FERROSUR'!K65+'ING-MES-FEPSA'!K65+'ING-MES-NCA'!K65+'ING-MES-BELGRANO'!K65+'ING-MES-URQUIZA'!K65+'ING-MES-SAN MARTIN'!K65</f>
        <v>0</v>
      </c>
      <c r="L64" s="15">
        <f>'ING-MES-FERROSUR'!L65+'ING-MES-FEPSA'!L65+'ING-MES-NCA'!L65+'ING-MES-BELGRANO'!L65+'ING-MES-URQUIZA'!L65+'ING-MES-SAN MARTIN'!L65</f>
        <v>0</v>
      </c>
      <c r="M64" s="15">
        <f>'ING-MES-FERROSUR'!M65+'ING-MES-FEPSA'!M65+'ING-MES-NCA'!M65+'ING-MES-BELGRANO'!M65+'ING-MES-URQUIZA'!M65+'ING-MES-SAN MARTIN'!M65</f>
        <v>0</v>
      </c>
      <c r="N64" s="15">
        <f t="shared" si="0"/>
        <v>5988210075.79</v>
      </c>
      <c r="O64" s="9"/>
      <c r="P64" s="10"/>
      <c r="Q64" s="11"/>
      <c r="R64" s="11"/>
      <c r="S64" s="11"/>
    </row>
    <row r="65" spans="1:19" x14ac:dyDescent="0.2">
      <c r="A65" s="18" t="s">
        <v>69</v>
      </c>
      <c r="B65" s="37">
        <f>'ING-MES-FERROSUR'!B66+'ING-MES-FEPSA'!B66+'ING-MES-NCA'!B66+'ING-MES-BELGRANO'!B66+'ING-MES-URQUIZA'!B66+'ING-MES-SAN MARTIN'!B66</f>
        <v>0</v>
      </c>
      <c r="C65" s="37">
        <f>'ING-MES-FERROSUR'!C66+'ING-MES-FEPSA'!C66+'ING-MES-NCA'!C66+'ING-MES-BELGRANO'!C66+'ING-MES-URQUIZA'!C66+'ING-MES-SAN MARTIN'!C66</f>
        <v>0</v>
      </c>
      <c r="D65" s="15">
        <f>'ING-MES-FERROSUR'!D66+'ING-MES-FEPSA'!D66+'ING-MES-NCA'!D66+'ING-MES-BELGRANO'!D66+'ING-MES-URQUIZA'!D66+'ING-MES-SAN MARTIN'!D66</f>
        <v>0</v>
      </c>
      <c r="E65" s="15">
        <f>'ING-MES-FERROSUR'!E66+'ING-MES-FEPSA'!E66+'ING-MES-NCA'!E66+'ING-MES-BELGRANO'!E66+'ING-MES-URQUIZA'!E66+'ING-MES-SAN MARTIN'!E66</f>
        <v>0</v>
      </c>
      <c r="F65" s="37">
        <f>'ING-MES-FERROSUR'!F66+'ING-MES-FEPSA'!F66+'ING-MES-NCA'!F66+'ING-MES-BELGRANO'!F66+'ING-MES-URQUIZA'!F66+'ING-MES-SAN MARTIN'!F66</f>
        <v>0</v>
      </c>
      <c r="G65" s="37">
        <f>'ING-MES-FERROSUR'!G66+'ING-MES-FEPSA'!G66+'ING-MES-NCA'!G66+'ING-MES-BELGRANO'!G66+'ING-MES-URQUIZA'!G66+'ING-MES-SAN MARTIN'!G66</f>
        <v>0</v>
      </c>
      <c r="H65" s="15">
        <f>'ING-MES-FERROSUR'!H66+'ING-MES-FEPSA'!H66+'ING-MES-NCA'!H66+'ING-MES-BELGRANO'!H66+'ING-MES-URQUIZA'!H66+'ING-MES-SAN MARTIN'!H66</f>
        <v>0</v>
      </c>
      <c r="I65" s="15">
        <f>'ING-MES-FERROSUR'!I66+'ING-MES-FEPSA'!I66+'ING-MES-NCA'!I66+'ING-MES-BELGRANO'!I66+'ING-MES-URQUIZA'!I66+'ING-MES-SAN MARTIN'!I66</f>
        <v>0</v>
      </c>
      <c r="J65" s="37">
        <f>'ING-MES-FERROSUR'!J66+'ING-MES-FEPSA'!J66+'ING-MES-NCA'!J66+'ING-MES-BELGRANO'!J66+'ING-MES-URQUIZA'!J66+'ING-MES-SAN MARTIN'!J66</f>
        <v>0</v>
      </c>
      <c r="K65" s="37">
        <f>'ING-MES-FERROSUR'!K66+'ING-MES-FEPSA'!K66+'ING-MES-NCA'!K66+'ING-MES-BELGRANO'!K66+'ING-MES-URQUIZA'!K66+'ING-MES-SAN MARTIN'!K66</f>
        <v>0</v>
      </c>
      <c r="L65" s="15">
        <f>'ING-MES-FERROSUR'!L66+'ING-MES-FEPSA'!L66+'ING-MES-NCA'!L66+'ING-MES-BELGRANO'!L66+'ING-MES-URQUIZA'!L66+'ING-MES-SAN MARTIN'!L66</f>
        <v>0</v>
      </c>
      <c r="M65" s="15">
        <f>'ING-MES-FERROSUR'!M66+'ING-MES-FEPSA'!M66+'ING-MES-NCA'!M66+'ING-MES-BELGRANO'!M66+'ING-MES-URQUIZA'!M66+'ING-MES-SAN MARTIN'!M66</f>
        <v>0</v>
      </c>
      <c r="N65" s="15">
        <f t="shared" si="0"/>
        <v>0</v>
      </c>
      <c r="O65" s="9"/>
      <c r="P65" s="10"/>
      <c r="Q65" s="11"/>
      <c r="R65" s="11"/>
      <c r="S65" s="11"/>
    </row>
    <row r="66" spans="1:19" x14ac:dyDescent="0.2">
      <c r="A66" s="18" t="s">
        <v>70</v>
      </c>
      <c r="B66" s="37">
        <f>'ING-MES-FERROSUR'!B67+'ING-MES-FEPSA'!B67+'ING-MES-NCA'!B67+'ING-MES-BELGRANO'!B67+'ING-MES-URQUIZA'!B67+'ING-MES-SAN MARTIN'!B67</f>
        <v>0</v>
      </c>
      <c r="C66" s="37">
        <f>'ING-MES-FERROSUR'!C67+'ING-MES-FEPSA'!C67+'ING-MES-NCA'!C67+'ING-MES-BELGRANO'!C67+'ING-MES-URQUIZA'!C67+'ING-MES-SAN MARTIN'!C67</f>
        <v>6461598</v>
      </c>
      <c r="D66" s="15">
        <f>'ING-MES-FERROSUR'!D67+'ING-MES-FEPSA'!D67+'ING-MES-NCA'!D67+'ING-MES-BELGRANO'!D67+'ING-MES-URQUIZA'!D67+'ING-MES-SAN MARTIN'!D67</f>
        <v>60574230</v>
      </c>
      <c r="E66" s="15">
        <f>'ING-MES-FERROSUR'!E67+'ING-MES-FEPSA'!E67+'ING-MES-NCA'!E67+'ING-MES-BELGRANO'!E67+'ING-MES-URQUIZA'!E67+'ING-MES-SAN MARTIN'!E67</f>
        <v>69994800</v>
      </c>
      <c r="F66" s="37">
        <f>'ING-MES-FERROSUR'!F67+'ING-MES-FEPSA'!F67+'ING-MES-NCA'!F67+'ING-MES-BELGRANO'!F67+'ING-MES-URQUIZA'!F67+'ING-MES-SAN MARTIN'!F67</f>
        <v>76061016</v>
      </c>
      <c r="G66" s="37">
        <f>'ING-MES-FERROSUR'!G67+'ING-MES-FEPSA'!G67+'ING-MES-NCA'!G67+'ING-MES-BELGRANO'!G67+'ING-MES-URQUIZA'!G67+'ING-MES-SAN MARTIN'!G67</f>
        <v>72032688</v>
      </c>
      <c r="H66" s="15">
        <f>'ING-MES-FERROSUR'!H67+'ING-MES-FEPSA'!H67+'ING-MES-NCA'!H67+'ING-MES-BELGRANO'!H67+'ING-MES-URQUIZA'!H67+'ING-MES-SAN MARTIN'!H67</f>
        <v>102567024</v>
      </c>
      <c r="I66" s="15">
        <f>'ING-MES-FERROSUR'!I67+'ING-MES-FEPSA'!I67+'ING-MES-NCA'!I67+'ING-MES-BELGRANO'!I67+'ING-MES-URQUIZA'!I67+'ING-MES-SAN MARTIN'!I67</f>
        <v>72960048</v>
      </c>
      <c r="J66" s="37">
        <f>'ING-MES-FERROSUR'!J67+'ING-MES-FEPSA'!J67+'ING-MES-NCA'!J67+'ING-MES-BELGRANO'!J67+'ING-MES-URQUIZA'!J67+'ING-MES-SAN MARTIN'!J67</f>
        <v>109181338.56</v>
      </c>
      <c r="K66" s="37">
        <f>'ING-MES-FERROSUR'!K67+'ING-MES-FEPSA'!K67+'ING-MES-NCA'!K67+'ING-MES-BELGRANO'!K67+'ING-MES-URQUIZA'!K67+'ING-MES-SAN MARTIN'!K67</f>
        <v>0</v>
      </c>
      <c r="L66" s="15">
        <f>'ING-MES-FERROSUR'!L67+'ING-MES-FEPSA'!L67+'ING-MES-NCA'!L67+'ING-MES-BELGRANO'!L67+'ING-MES-URQUIZA'!L67+'ING-MES-SAN MARTIN'!L67</f>
        <v>0</v>
      </c>
      <c r="M66" s="15">
        <f>'ING-MES-FERROSUR'!M67+'ING-MES-FEPSA'!M67+'ING-MES-NCA'!M67+'ING-MES-BELGRANO'!M67+'ING-MES-URQUIZA'!M67+'ING-MES-SAN MARTIN'!M67</f>
        <v>0</v>
      </c>
      <c r="N66" s="15">
        <f t="shared" si="0"/>
        <v>569832742.55999994</v>
      </c>
      <c r="O66" s="9"/>
      <c r="P66" s="10"/>
      <c r="Q66" s="11"/>
      <c r="R66" s="11"/>
      <c r="S66" s="11"/>
    </row>
    <row r="67" spans="1:19" x14ac:dyDescent="0.2">
      <c r="A67" s="18" t="s">
        <v>71</v>
      </c>
      <c r="B67" s="37">
        <f>'ING-MES-FERROSUR'!B68+'ING-MES-FEPSA'!B68+'ING-MES-NCA'!B68+'ING-MES-BELGRANO'!B68+'ING-MES-URQUIZA'!B68+'ING-MES-SAN MARTIN'!B68</f>
        <v>74230067.709999993</v>
      </c>
      <c r="C67" s="37">
        <f>'ING-MES-FERROSUR'!C68+'ING-MES-FEPSA'!C68+'ING-MES-NCA'!C68+'ING-MES-BELGRANO'!C68+'ING-MES-URQUIZA'!C68+'ING-MES-SAN MARTIN'!C68</f>
        <v>64572160.520000003</v>
      </c>
      <c r="D67" s="15">
        <f>'ING-MES-FERROSUR'!D68+'ING-MES-FEPSA'!D68+'ING-MES-NCA'!D68+'ING-MES-BELGRANO'!D68+'ING-MES-URQUIZA'!D68+'ING-MES-SAN MARTIN'!D68</f>
        <v>90812135.620000005</v>
      </c>
      <c r="E67" s="15">
        <f>'ING-MES-FERROSUR'!E68+'ING-MES-FEPSA'!E68+'ING-MES-NCA'!E68+'ING-MES-BELGRANO'!E68+'ING-MES-URQUIZA'!E68+'ING-MES-SAN MARTIN'!E68</f>
        <v>98511346.209999993</v>
      </c>
      <c r="F67" s="37">
        <f>'ING-MES-FERROSUR'!F68+'ING-MES-FEPSA'!F68+'ING-MES-NCA'!F68+'ING-MES-BELGRANO'!F68+'ING-MES-URQUIZA'!F68+'ING-MES-SAN MARTIN'!F68</f>
        <v>118962557.06999999</v>
      </c>
      <c r="G67" s="37">
        <f>'ING-MES-FERROSUR'!G68+'ING-MES-FEPSA'!G68+'ING-MES-NCA'!G68+'ING-MES-BELGRANO'!G68+'ING-MES-URQUIZA'!G68+'ING-MES-SAN MARTIN'!G68</f>
        <v>130145220</v>
      </c>
      <c r="H67" s="15">
        <f>'ING-MES-FERROSUR'!H68+'ING-MES-FEPSA'!H68+'ING-MES-NCA'!H68+'ING-MES-BELGRANO'!H68+'ING-MES-URQUIZA'!H68+'ING-MES-SAN MARTIN'!H68</f>
        <v>159430860</v>
      </c>
      <c r="I67" s="15">
        <f>'ING-MES-FERROSUR'!I68+'ING-MES-FEPSA'!I68+'ING-MES-NCA'!I68+'ING-MES-BELGRANO'!I68+'ING-MES-URQUIZA'!I68+'ING-MES-SAN MARTIN'!I68</f>
        <v>184529857.38999999</v>
      </c>
      <c r="J67" s="37">
        <f>'ING-MES-FERROSUR'!J68+'ING-MES-FEPSA'!J68+'ING-MES-NCA'!J68+'ING-MES-BELGRANO'!J68+'ING-MES-URQUIZA'!J68+'ING-MES-SAN MARTIN'!J68</f>
        <v>108260131.66</v>
      </c>
      <c r="K67" s="37">
        <f>'ING-MES-FERROSUR'!K68+'ING-MES-FEPSA'!K68+'ING-MES-NCA'!K68+'ING-MES-BELGRANO'!K68+'ING-MES-URQUIZA'!K68+'ING-MES-SAN MARTIN'!K68</f>
        <v>0</v>
      </c>
      <c r="L67" s="15">
        <f>'ING-MES-FERROSUR'!L68+'ING-MES-FEPSA'!L68+'ING-MES-NCA'!L68+'ING-MES-BELGRANO'!L68+'ING-MES-URQUIZA'!L68+'ING-MES-SAN MARTIN'!L68</f>
        <v>0</v>
      </c>
      <c r="M67" s="15">
        <f>'ING-MES-FERROSUR'!M68+'ING-MES-FEPSA'!M68+'ING-MES-NCA'!M68+'ING-MES-BELGRANO'!M68+'ING-MES-URQUIZA'!M68+'ING-MES-SAN MARTIN'!M68</f>
        <v>0</v>
      </c>
      <c r="N67" s="15">
        <f t="shared" si="0"/>
        <v>1029454336.1799999</v>
      </c>
      <c r="O67" s="9"/>
      <c r="P67" s="10"/>
      <c r="Q67" s="11"/>
      <c r="R67" s="11"/>
      <c r="S67" s="11"/>
    </row>
    <row r="68" spans="1:19" x14ac:dyDescent="0.2">
      <c r="A68" s="18" t="s">
        <v>72</v>
      </c>
      <c r="B68" s="37">
        <f>'ING-MES-FERROSUR'!B69+'ING-MES-FEPSA'!B69+'ING-MES-NCA'!B69+'ING-MES-BELGRANO'!B69+'ING-MES-URQUIZA'!B69+'ING-MES-SAN MARTIN'!B69</f>
        <v>0</v>
      </c>
      <c r="C68" s="37">
        <f>'ING-MES-FERROSUR'!C69+'ING-MES-FEPSA'!C69+'ING-MES-NCA'!C69+'ING-MES-BELGRANO'!C69+'ING-MES-URQUIZA'!C69+'ING-MES-SAN MARTIN'!C69</f>
        <v>0</v>
      </c>
      <c r="D68" s="15">
        <f>'ING-MES-FERROSUR'!D69+'ING-MES-FEPSA'!D69+'ING-MES-NCA'!D69+'ING-MES-BELGRANO'!D69+'ING-MES-URQUIZA'!D69+'ING-MES-SAN MARTIN'!D69</f>
        <v>0</v>
      </c>
      <c r="E68" s="15">
        <f>'ING-MES-FERROSUR'!E69+'ING-MES-FEPSA'!E69+'ING-MES-NCA'!E69+'ING-MES-BELGRANO'!E69+'ING-MES-URQUIZA'!E69+'ING-MES-SAN MARTIN'!E69</f>
        <v>0</v>
      </c>
      <c r="F68" s="37">
        <f>'ING-MES-FERROSUR'!F69+'ING-MES-FEPSA'!F69+'ING-MES-NCA'!F69+'ING-MES-BELGRANO'!F69+'ING-MES-URQUIZA'!F69+'ING-MES-SAN MARTIN'!F69</f>
        <v>0</v>
      </c>
      <c r="G68" s="37">
        <f>'ING-MES-FERROSUR'!G69+'ING-MES-FEPSA'!G69+'ING-MES-NCA'!G69+'ING-MES-BELGRANO'!G69+'ING-MES-URQUIZA'!G69+'ING-MES-SAN MARTIN'!G69</f>
        <v>0</v>
      </c>
      <c r="H68" s="15">
        <f>'ING-MES-FERROSUR'!H69+'ING-MES-FEPSA'!H69+'ING-MES-NCA'!H69+'ING-MES-BELGRANO'!H69+'ING-MES-URQUIZA'!H69+'ING-MES-SAN MARTIN'!H69</f>
        <v>0</v>
      </c>
      <c r="I68" s="15">
        <f>'ING-MES-FERROSUR'!I69+'ING-MES-FEPSA'!I69+'ING-MES-NCA'!I69+'ING-MES-BELGRANO'!I69+'ING-MES-URQUIZA'!I69+'ING-MES-SAN MARTIN'!I69</f>
        <v>0</v>
      </c>
      <c r="J68" s="37">
        <f>'ING-MES-FERROSUR'!J69+'ING-MES-FEPSA'!J69+'ING-MES-NCA'!J69+'ING-MES-BELGRANO'!J69+'ING-MES-URQUIZA'!J69+'ING-MES-SAN MARTIN'!J69</f>
        <v>0</v>
      </c>
      <c r="K68" s="37">
        <f>'ING-MES-FERROSUR'!K69+'ING-MES-FEPSA'!K69+'ING-MES-NCA'!K69+'ING-MES-BELGRANO'!K69+'ING-MES-URQUIZA'!K69+'ING-MES-SAN MARTIN'!K69</f>
        <v>0</v>
      </c>
      <c r="L68" s="15">
        <f>'ING-MES-FERROSUR'!L69+'ING-MES-FEPSA'!L69+'ING-MES-NCA'!L69+'ING-MES-BELGRANO'!L69+'ING-MES-URQUIZA'!L69+'ING-MES-SAN MARTIN'!L69</f>
        <v>0</v>
      </c>
      <c r="M68" s="15">
        <f>'ING-MES-FERROSUR'!M69+'ING-MES-FEPSA'!M69+'ING-MES-NCA'!M69+'ING-MES-BELGRANO'!M69+'ING-MES-URQUIZA'!M69+'ING-MES-SAN MARTIN'!M69</f>
        <v>0</v>
      </c>
      <c r="N68" s="15">
        <f t="shared" ref="N68:N99" si="1">SUM(B68:M68)</f>
        <v>0</v>
      </c>
      <c r="O68" s="9"/>
      <c r="P68" s="10"/>
      <c r="Q68" s="11"/>
      <c r="R68" s="11"/>
      <c r="S68" s="11"/>
    </row>
    <row r="69" spans="1:19" x14ac:dyDescent="0.2">
      <c r="A69" s="18" t="s">
        <v>73</v>
      </c>
      <c r="B69" s="37">
        <f>'ING-MES-FERROSUR'!B70+'ING-MES-FEPSA'!B70+'ING-MES-NCA'!B70+'ING-MES-BELGRANO'!B70+'ING-MES-URQUIZA'!B70+'ING-MES-SAN MARTIN'!B70</f>
        <v>122279913.42</v>
      </c>
      <c r="C69" s="37">
        <f>'ING-MES-FERROSUR'!C70+'ING-MES-FEPSA'!C70+'ING-MES-NCA'!C70+'ING-MES-BELGRANO'!C70+'ING-MES-URQUIZA'!C70+'ING-MES-SAN MARTIN'!C70</f>
        <v>192698648.31</v>
      </c>
      <c r="D69" s="15">
        <f>'ING-MES-FERROSUR'!D70+'ING-MES-FEPSA'!D70+'ING-MES-NCA'!D70+'ING-MES-BELGRANO'!D70+'ING-MES-URQUIZA'!D70+'ING-MES-SAN MARTIN'!D70</f>
        <v>201495682.06</v>
      </c>
      <c r="E69" s="15">
        <f>'ING-MES-FERROSUR'!E70+'ING-MES-FEPSA'!E70+'ING-MES-NCA'!E70+'ING-MES-BELGRANO'!E70+'ING-MES-URQUIZA'!E70+'ING-MES-SAN MARTIN'!E70</f>
        <v>234001867.78999999</v>
      </c>
      <c r="F69" s="37">
        <f>'ING-MES-FERROSUR'!F70+'ING-MES-FEPSA'!F70+'ING-MES-NCA'!F70+'ING-MES-BELGRANO'!F70+'ING-MES-URQUIZA'!F70+'ING-MES-SAN MARTIN'!F70</f>
        <v>190485045.40000001</v>
      </c>
      <c r="G69" s="37">
        <f>'ING-MES-FERROSUR'!G70+'ING-MES-FEPSA'!G70+'ING-MES-NCA'!G70+'ING-MES-BELGRANO'!G70+'ING-MES-URQUIZA'!G70+'ING-MES-SAN MARTIN'!G70</f>
        <v>298899895.37</v>
      </c>
      <c r="H69" s="15">
        <f>'ING-MES-FERROSUR'!H70+'ING-MES-FEPSA'!H70+'ING-MES-NCA'!H70+'ING-MES-BELGRANO'!H70+'ING-MES-URQUIZA'!H70+'ING-MES-SAN MARTIN'!H70</f>
        <v>285876217.17000002</v>
      </c>
      <c r="I69" s="15">
        <f>'ING-MES-FERROSUR'!I70+'ING-MES-FEPSA'!I70+'ING-MES-NCA'!I70+'ING-MES-BELGRANO'!I70+'ING-MES-URQUIZA'!I70+'ING-MES-SAN MARTIN'!I70</f>
        <v>327194769.70999998</v>
      </c>
      <c r="J69" s="37">
        <f>'ING-MES-FERROSUR'!J70+'ING-MES-FEPSA'!J70+'ING-MES-NCA'!J70+'ING-MES-BELGRANO'!J70+'ING-MES-URQUIZA'!J70+'ING-MES-SAN MARTIN'!J70</f>
        <v>268607593.11000001</v>
      </c>
      <c r="K69" s="37">
        <f>'ING-MES-FERROSUR'!K70+'ING-MES-FEPSA'!K70+'ING-MES-NCA'!K70+'ING-MES-BELGRANO'!K70+'ING-MES-URQUIZA'!K70+'ING-MES-SAN MARTIN'!K70</f>
        <v>0</v>
      </c>
      <c r="L69" s="15">
        <f>'ING-MES-FERROSUR'!L70+'ING-MES-FEPSA'!L70+'ING-MES-NCA'!L70+'ING-MES-BELGRANO'!L70+'ING-MES-URQUIZA'!L70+'ING-MES-SAN MARTIN'!L70</f>
        <v>0</v>
      </c>
      <c r="M69" s="15">
        <f>'ING-MES-FERROSUR'!M70+'ING-MES-FEPSA'!M70+'ING-MES-NCA'!M70+'ING-MES-BELGRANO'!M70+'ING-MES-URQUIZA'!M70+'ING-MES-SAN MARTIN'!M70</f>
        <v>0</v>
      </c>
      <c r="N69" s="15">
        <f t="shared" si="1"/>
        <v>2121539632.3400002</v>
      </c>
      <c r="O69" s="9"/>
      <c r="P69" s="10"/>
      <c r="Q69" s="11"/>
      <c r="R69" s="11"/>
      <c r="S69" s="11"/>
    </row>
    <row r="70" spans="1:19" s="36" customFormat="1" x14ac:dyDescent="0.2">
      <c r="A70" s="18" t="s">
        <v>74</v>
      </c>
      <c r="B70" s="37">
        <f>'ING-MES-FERROSUR'!B71+'ING-MES-FEPSA'!B71+'ING-MES-NCA'!B71+'ING-MES-BELGRANO'!B71+'ING-MES-URQUIZA'!B71+'ING-MES-SAN MARTIN'!B71</f>
        <v>0</v>
      </c>
      <c r="C70" s="37">
        <f>'ING-MES-FERROSUR'!C71+'ING-MES-FEPSA'!C71+'ING-MES-NCA'!C71+'ING-MES-BELGRANO'!C71+'ING-MES-URQUIZA'!C71+'ING-MES-SAN MARTIN'!C71</f>
        <v>0</v>
      </c>
      <c r="D70" s="15">
        <f>'ING-MES-FERROSUR'!D71+'ING-MES-FEPSA'!D71+'ING-MES-NCA'!D71+'ING-MES-BELGRANO'!D71+'ING-MES-URQUIZA'!D71+'ING-MES-SAN MARTIN'!D71</f>
        <v>0</v>
      </c>
      <c r="E70" s="15">
        <f>'ING-MES-FERROSUR'!E71+'ING-MES-FEPSA'!E71+'ING-MES-NCA'!E71+'ING-MES-BELGRANO'!E71+'ING-MES-URQUIZA'!E71+'ING-MES-SAN MARTIN'!E71</f>
        <v>0</v>
      </c>
      <c r="F70" s="37">
        <f>'ING-MES-FERROSUR'!F71+'ING-MES-FEPSA'!F71+'ING-MES-NCA'!F71+'ING-MES-BELGRANO'!F71+'ING-MES-URQUIZA'!F71+'ING-MES-SAN MARTIN'!F71</f>
        <v>0</v>
      </c>
      <c r="G70" s="37">
        <f>'ING-MES-FERROSUR'!G71+'ING-MES-FEPSA'!G71+'ING-MES-NCA'!G71+'ING-MES-BELGRANO'!G71+'ING-MES-URQUIZA'!G71+'ING-MES-SAN MARTIN'!G71</f>
        <v>0</v>
      </c>
      <c r="H70" s="15">
        <f>'ING-MES-FERROSUR'!H71+'ING-MES-FEPSA'!H71+'ING-MES-NCA'!H71+'ING-MES-BELGRANO'!H71+'ING-MES-URQUIZA'!H71+'ING-MES-SAN MARTIN'!H71</f>
        <v>0</v>
      </c>
      <c r="I70" s="15">
        <f>'ING-MES-FERROSUR'!I71+'ING-MES-FEPSA'!I71+'ING-MES-NCA'!I71+'ING-MES-BELGRANO'!I71+'ING-MES-URQUIZA'!I71+'ING-MES-SAN MARTIN'!I71</f>
        <v>0</v>
      </c>
      <c r="J70" s="37">
        <f>'ING-MES-FERROSUR'!J71+'ING-MES-FEPSA'!J71+'ING-MES-NCA'!J71+'ING-MES-BELGRANO'!J71+'ING-MES-URQUIZA'!J71+'ING-MES-SAN MARTIN'!J71</f>
        <v>0</v>
      </c>
      <c r="K70" s="37">
        <f>'ING-MES-FERROSUR'!K71+'ING-MES-FEPSA'!K71+'ING-MES-NCA'!K71+'ING-MES-BELGRANO'!K71+'ING-MES-URQUIZA'!K71+'ING-MES-SAN MARTIN'!K71</f>
        <v>0</v>
      </c>
      <c r="L70" s="15">
        <f>'ING-MES-FERROSUR'!L71+'ING-MES-FEPSA'!L71+'ING-MES-NCA'!L71+'ING-MES-BELGRANO'!L71+'ING-MES-URQUIZA'!L71+'ING-MES-SAN MARTIN'!L71</f>
        <v>0</v>
      </c>
      <c r="M70" s="15">
        <f>'ING-MES-FERROSUR'!M71+'ING-MES-FEPSA'!M71+'ING-MES-NCA'!M71+'ING-MES-BELGRANO'!M71+'ING-MES-URQUIZA'!M71+'ING-MES-SAN MARTIN'!M71</f>
        <v>0</v>
      </c>
      <c r="N70" s="15">
        <f t="shared" si="1"/>
        <v>0</v>
      </c>
      <c r="O70" s="33"/>
      <c r="P70" s="34"/>
      <c r="Q70" s="35"/>
      <c r="R70" s="35"/>
      <c r="S70" s="35"/>
    </row>
    <row r="71" spans="1:19" x14ac:dyDescent="0.2">
      <c r="A71" s="18" t="s">
        <v>75</v>
      </c>
      <c r="B71" s="37">
        <f>'ING-MES-FERROSUR'!B72+'ING-MES-FEPSA'!B72+'ING-MES-NCA'!B72+'ING-MES-BELGRANO'!B72+'ING-MES-URQUIZA'!B72+'ING-MES-SAN MARTIN'!B72</f>
        <v>60944396.240000002</v>
      </c>
      <c r="C71" s="37">
        <f>'ING-MES-FERROSUR'!C72+'ING-MES-FEPSA'!C72+'ING-MES-NCA'!C72+'ING-MES-BELGRANO'!C72+'ING-MES-URQUIZA'!C72+'ING-MES-SAN MARTIN'!C72</f>
        <v>74638502.75</v>
      </c>
      <c r="D71" s="15">
        <f>'ING-MES-FERROSUR'!D72+'ING-MES-FEPSA'!D72+'ING-MES-NCA'!D72+'ING-MES-BELGRANO'!D72+'ING-MES-URQUIZA'!D72+'ING-MES-SAN MARTIN'!D72</f>
        <v>82720755.890000001</v>
      </c>
      <c r="E71" s="15">
        <f>'ING-MES-FERROSUR'!E72+'ING-MES-FEPSA'!E72+'ING-MES-NCA'!E72+'ING-MES-BELGRANO'!E72+'ING-MES-URQUIZA'!E72+'ING-MES-SAN MARTIN'!E72</f>
        <v>12544925.59</v>
      </c>
      <c r="F71" s="37">
        <f>'ING-MES-FERROSUR'!F72+'ING-MES-FEPSA'!F72+'ING-MES-NCA'!F72+'ING-MES-BELGRANO'!F72+'ING-MES-URQUIZA'!F72+'ING-MES-SAN MARTIN'!F72</f>
        <v>411912.3</v>
      </c>
      <c r="G71" s="37">
        <f>'ING-MES-FERROSUR'!G72+'ING-MES-FEPSA'!G72+'ING-MES-NCA'!G72+'ING-MES-BELGRANO'!G72+'ING-MES-URQUIZA'!G72+'ING-MES-SAN MARTIN'!G72</f>
        <v>44072023.259999998</v>
      </c>
      <c r="H71" s="15">
        <f>'ING-MES-FERROSUR'!H72+'ING-MES-FEPSA'!H72+'ING-MES-NCA'!H72+'ING-MES-BELGRANO'!H72+'ING-MES-URQUIZA'!H72+'ING-MES-SAN MARTIN'!H72</f>
        <v>81258133.819999993</v>
      </c>
      <c r="I71" s="15">
        <f>'ING-MES-FERROSUR'!I72+'ING-MES-FEPSA'!I72+'ING-MES-NCA'!I72+'ING-MES-BELGRANO'!I72+'ING-MES-URQUIZA'!I72+'ING-MES-SAN MARTIN'!I72</f>
        <v>105542931.30999997</v>
      </c>
      <c r="J71" s="37">
        <f>'ING-MES-FERROSUR'!J72+'ING-MES-FEPSA'!J72+'ING-MES-NCA'!J72+'ING-MES-BELGRANO'!J72+'ING-MES-URQUIZA'!J72+'ING-MES-SAN MARTIN'!J72</f>
        <v>110248611.32000001</v>
      </c>
      <c r="K71" s="37">
        <f>'ING-MES-FERROSUR'!K72+'ING-MES-FEPSA'!K72+'ING-MES-NCA'!K72+'ING-MES-BELGRANO'!K72+'ING-MES-URQUIZA'!K72+'ING-MES-SAN MARTIN'!K72</f>
        <v>0</v>
      </c>
      <c r="L71" s="15">
        <f>'ING-MES-FERROSUR'!L72+'ING-MES-FEPSA'!L72+'ING-MES-NCA'!L72+'ING-MES-BELGRANO'!L72+'ING-MES-URQUIZA'!L72+'ING-MES-SAN MARTIN'!L72</f>
        <v>0</v>
      </c>
      <c r="M71" s="15">
        <f>'ING-MES-FERROSUR'!M72+'ING-MES-FEPSA'!M72+'ING-MES-NCA'!M72+'ING-MES-BELGRANO'!M72+'ING-MES-URQUIZA'!M72+'ING-MES-SAN MARTIN'!M72</f>
        <v>0</v>
      </c>
      <c r="N71" s="15">
        <f t="shared" si="1"/>
        <v>572382192.48000002</v>
      </c>
      <c r="O71" s="9"/>
      <c r="P71" s="10"/>
      <c r="Q71" s="11"/>
      <c r="R71" s="11"/>
      <c r="S71" s="11"/>
    </row>
    <row r="72" spans="1:19" ht="12" thickBot="1" x14ac:dyDescent="0.25">
      <c r="A72" s="18" t="s">
        <v>76</v>
      </c>
      <c r="B72" s="19">
        <f>'ING-MES-FERROSUR'!B73+'ING-MES-FEPSA'!B73+'ING-MES-NCA'!B73+'ING-MES-BELGRANO'!B73+'ING-MES-URQUIZA'!B73+'ING-MES-SAN MARTIN'!B73</f>
        <v>65870466.689999998</v>
      </c>
      <c r="C72" s="19">
        <f>'ING-MES-FERROSUR'!C73+'ING-MES-FEPSA'!C73+'ING-MES-NCA'!C73+'ING-MES-BELGRANO'!C73+'ING-MES-URQUIZA'!C73+'ING-MES-SAN MARTIN'!C73</f>
        <v>100782440.70000005</v>
      </c>
      <c r="D72" s="20">
        <f>'ING-MES-FERROSUR'!D73+'ING-MES-FEPSA'!D73+'ING-MES-NCA'!D73+'ING-MES-BELGRANO'!D73+'ING-MES-URQUIZA'!D73+'ING-MES-SAN MARTIN'!D73</f>
        <v>146604384.5</v>
      </c>
      <c r="E72" s="20">
        <f>'ING-MES-FERROSUR'!E73+'ING-MES-FEPSA'!E73+'ING-MES-NCA'!E73+'ING-MES-BELGRANO'!E73+'ING-MES-URQUIZA'!E73+'ING-MES-SAN MARTIN'!E73</f>
        <v>178711516.15000001</v>
      </c>
      <c r="F72" s="19">
        <f>'ING-MES-FERROSUR'!F73+'ING-MES-FEPSA'!F73+'ING-MES-NCA'!F73+'ING-MES-BELGRANO'!F73+'ING-MES-URQUIZA'!F73+'ING-MES-SAN MARTIN'!F73</f>
        <v>212285902.27000001</v>
      </c>
      <c r="G72" s="19">
        <f>'ING-MES-FERROSUR'!G73+'ING-MES-FEPSA'!G73+'ING-MES-NCA'!G73+'ING-MES-BELGRANO'!G73+'ING-MES-URQUIZA'!G73+'ING-MES-SAN MARTIN'!G73</f>
        <v>63225505.280000001</v>
      </c>
      <c r="H72" s="20">
        <f>'ING-MES-FERROSUR'!H73+'ING-MES-FEPSA'!H73+'ING-MES-NCA'!H73+'ING-MES-BELGRANO'!H73+'ING-MES-URQUIZA'!H73+'ING-MES-SAN MARTIN'!H73</f>
        <v>160366375.09999999</v>
      </c>
      <c r="I72" s="20">
        <f>'ING-MES-FERROSUR'!I73+'ING-MES-FEPSA'!I73+'ING-MES-NCA'!I73+'ING-MES-BELGRANO'!I73+'ING-MES-URQUIZA'!I73+'ING-MES-SAN MARTIN'!I73</f>
        <v>98291011.450000107</v>
      </c>
      <c r="J72" s="19">
        <f>'ING-MES-FERROSUR'!J73+'ING-MES-FEPSA'!J73+'ING-MES-NCA'!J73+'ING-MES-BELGRANO'!J73+'ING-MES-URQUIZA'!J73+'ING-MES-SAN MARTIN'!J73</f>
        <v>140313019.05000001</v>
      </c>
      <c r="K72" s="19">
        <f>'ING-MES-FERROSUR'!K73+'ING-MES-FEPSA'!K73+'ING-MES-NCA'!K73+'ING-MES-BELGRANO'!K73+'ING-MES-URQUIZA'!K73+'ING-MES-SAN MARTIN'!K73</f>
        <v>0</v>
      </c>
      <c r="L72" s="20">
        <f>'ING-MES-FERROSUR'!L73+'ING-MES-FEPSA'!L73+'ING-MES-NCA'!L73+'ING-MES-BELGRANO'!L73+'ING-MES-URQUIZA'!L73+'ING-MES-SAN MARTIN'!L73</f>
        <v>0</v>
      </c>
      <c r="M72" s="20">
        <f>'ING-MES-FERROSUR'!M73+'ING-MES-FEPSA'!M73+'ING-MES-NCA'!M73+'ING-MES-BELGRANO'!M73+'ING-MES-URQUIZA'!M73+'ING-MES-SAN MARTIN'!M73</f>
        <v>0</v>
      </c>
      <c r="N72" s="20">
        <f t="shared" si="1"/>
        <v>1166450621.1900001</v>
      </c>
      <c r="O72" s="9"/>
      <c r="P72" s="10"/>
      <c r="Q72" s="11"/>
      <c r="R72" s="11"/>
      <c r="S72" s="11"/>
    </row>
    <row r="73" spans="1:19" ht="12" thickBot="1" x14ac:dyDescent="0.25">
      <c r="A73" s="6" t="s">
        <v>77</v>
      </c>
      <c r="B73" s="7">
        <f>'ING-MES-FERROSUR'!B74+'ING-MES-FEPSA'!B74+'ING-MES-NCA'!B74+'ING-MES-BELGRANO'!B74+'ING-MES-URQUIZA'!B74+'ING-MES-SAN MARTIN'!B74</f>
        <v>313247410.75</v>
      </c>
      <c r="C73" s="7">
        <f>'ING-MES-FERROSUR'!C74+'ING-MES-FEPSA'!C74+'ING-MES-NCA'!C74+'ING-MES-BELGRANO'!C74+'ING-MES-URQUIZA'!C74+'ING-MES-SAN MARTIN'!C74</f>
        <v>216099417.18999994</v>
      </c>
      <c r="D73" s="8">
        <f>'ING-MES-FERROSUR'!D74+'ING-MES-FEPSA'!D74+'ING-MES-NCA'!D74+'ING-MES-BELGRANO'!D74+'ING-MES-URQUIZA'!D74+'ING-MES-SAN MARTIN'!D74</f>
        <v>187957556.54000002</v>
      </c>
      <c r="E73" s="8">
        <f>'ING-MES-FERROSUR'!E74+'ING-MES-FEPSA'!E74+'ING-MES-NCA'!E74+'ING-MES-BELGRANO'!E74+'ING-MES-URQUIZA'!E74+'ING-MES-SAN MARTIN'!E74</f>
        <v>355474714.41999996</v>
      </c>
      <c r="F73" s="8">
        <f>'ING-MES-FERROSUR'!F74+'ING-MES-FEPSA'!F74+'ING-MES-NCA'!F74+'ING-MES-BELGRANO'!F74+'ING-MES-URQUIZA'!F74+'ING-MES-SAN MARTIN'!F74</f>
        <v>516493270.31</v>
      </c>
      <c r="G73" s="8">
        <f>'ING-MES-FERROSUR'!G74+'ING-MES-FEPSA'!G74+'ING-MES-NCA'!G74+'ING-MES-BELGRANO'!G74+'ING-MES-URQUIZA'!G74+'ING-MES-SAN MARTIN'!G74</f>
        <v>500093312.78999996</v>
      </c>
      <c r="H73" s="8">
        <f>'ING-MES-FERROSUR'!H74+'ING-MES-FEPSA'!H74+'ING-MES-NCA'!H74+'ING-MES-BELGRANO'!H74+'ING-MES-URQUIZA'!H74+'ING-MES-SAN MARTIN'!H74</f>
        <v>820002825.81000006</v>
      </c>
      <c r="I73" s="8">
        <f>'ING-MES-FERROSUR'!I74+'ING-MES-FEPSA'!I74+'ING-MES-NCA'!I74+'ING-MES-BELGRANO'!I74+'ING-MES-URQUIZA'!I74+'ING-MES-SAN MARTIN'!I74</f>
        <v>659319717.68000031</v>
      </c>
      <c r="J73" s="8">
        <f>'ING-MES-FERROSUR'!J74+'ING-MES-FEPSA'!J74+'ING-MES-NCA'!J74+'ING-MES-BELGRANO'!J74+'ING-MES-URQUIZA'!J74+'ING-MES-SAN MARTIN'!J74</f>
        <v>740284192.56999993</v>
      </c>
      <c r="K73" s="8">
        <f>'ING-MES-FERROSUR'!K74+'ING-MES-FEPSA'!K74+'ING-MES-NCA'!K74+'ING-MES-BELGRANO'!K74+'ING-MES-URQUIZA'!K74+'ING-MES-SAN MARTIN'!K74</f>
        <v>0</v>
      </c>
      <c r="L73" s="8">
        <f>'ING-MES-FERROSUR'!L74+'ING-MES-FEPSA'!L74+'ING-MES-NCA'!L74+'ING-MES-BELGRANO'!L74+'ING-MES-URQUIZA'!L74+'ING-MES-SAN MARTIN'!L74</f>
        <v>0</v>
      </c>
      <c r="M73" s="8">
        <f>'ING-MES-FERROSUR'!M74+'ING-MES-FEPSA'!M74+'ING-MES-NCA'!M74+'ING-MES-BELGRANO'!M74+'ING-MES-URQUIZA'!M74+'ING-MES-SAN MARTIN'!M74</f>
        <v>0</v>
      </c>
      <c r="N73" s="8">
        <f t="shared" si="1"/>
        <v>4308972418.0600004</v>
      </c>
      <c r="O73" s="9"/>
      <c r="P73" s="10"/>
      <c r="Q73" s="11"/>
      <c r="R73" s="11"/>
      <c r="S73" s="11"/>
    </row>
    <row r="74" spans="1:19" x14ac:dyDescent="0.2">
      <c r="A74" s="18" t="s">
        <v>78</v>
      </c>
      <c r="B74" s="13">
        <f>'ING-MES-FERROSUR'!B75+'ING-MES-FEPSA'!B75+'ING-MES-NCA'!B75+'ING-MES-BELGRANO'!B75+'ING-MES-URQUIZA'!B75+'ING-MES-SAN MARTIN'!B75</f>
        <v>193703822.59</v>
      </c>
      <c r="C74" s="13">
        <f>'ING-MES-FERROSUR'!C75+'ING-MES-FEPSA'!C75+'ING-MES-NCA'!C75+'ING-MES-BELGRANO'!C75+'ING-MES-URQUIZA'!C75+'ING-MES-SAN MARTIN'!C75</f>
        <v>100501202.56999999</v>
      </c>
      <c r="D74" s="14">
        <f>'ING-MES-FERROSUR'!D75+'ING-MES-FEPSA'!D75+'ING-MES-NCA'!D75+'ING-MES-BELGRANO'!D75+'ING-MES-URQUIZA'!D75+'ING-MES-SAN MARTIN'!D75</f>
        <v>115262248.2</v>
      </c>
      <c r="E74" s="14">
        <f>'ING-MES-FERROSUR'!E75+'ING-MES-FEPSA'!E75+'ING-MES-NCA'!E75+'ING-MES-BELGRANO'!E75+'ING-MES-URQUIZA'!E75+'ING-MES-SAN MARTIN'!E75</f>
        <v>263210530.06999999</v>
      </c>
      <c r="F74" s="13">
        <f>'ING-MES-FERROSUR'!F75+'ING-MES-FEPSA'!F75+'ING-MES-NCA'!F75+'ING-MES-BELGRANO'!F75+'ING-MES-URQUIZA'!F75+'ING-MES-SAN MARTIN'!F75</f>
        <v>421193065.09000003</v>
      </c>
      <c r="G74" s="13">
        <f>'ING-MES-FERROSUR'!G75+'ING-MES-FEPSA'!G75+'ING-MES-NCA'!G75+'ING-MES-BELGRANO'!G75+'ING-MES-URQUIZA'!G75+'ING-MES-SAN MARTIN'!G75</f>
        <v>381979485.42000002</v>
      </c>
      <c r="H74" s="14">
        <f>'ING-MES-FERROSUR'!H75+'ING-MES-FEPSA'!H75+'ING-MES-NCA'!H75+'ING-MES-BELGRANO'!H75+'ING-MES-URQUIZA'!H75+'ING-MES-SAN MARTIN'!H75</f>
        <v>607155312.20000005</v>
      </c>
      <c r="I74" s="14">
        <f>'ING-MES-FERROSUR'!I75+'ING-MES-FEPSA'!I75+'ING-MES-NCA'!I75+'ING-MES-BELGRANO'!I75+'ING-MES-URQUIZA'!I75+'ING-MES-SAN MARTIN'!I75</f>
        <v>532824382.30000031</v>
      </c>
      <c r="J74" s="13">
        <f>'ING-MES-FERROSUR'!J75+'ING-MES-FEPSA'!J75+'ING-MES-NCA'!J75+'ING-MES-BELGRANO'!J75+'ING-MES-URQUIZA'!J75+'ING-MES-SAN MARTIN'!J75</f>
        <v>567587890.57999992</v>
      </c>
      <c r="K74" s="13">
        <f>'ING-MES-FERROSUR'!K75+'ING-MES-FEPSA'!K75+'ING-MES-NCA'!K75+'ING-MES-BELGRANO'!K75+'ING-MES-URQUIZA'!K75+'ING-MES-SAN MARTIN'!K75</f>
        <v>0</v>
      </c>
      <c r="L74" s="14">
        <f>'ING-MES-FERROSUR'!L75+'ING-MES-FEPSA'!L75+'ING-MES-NCA'!L75+'ING-MES-BELGRANO'!L75+'ING-MES-URQUIZA'!L75+'ING-MES-SAN MARTIN'!L75</f>
        <v>0</v>
      </c>
      <c r="M74" s="14">
        <f>'ING-MES-FERROSUR'!M75+'ING-MES-FEPSA'!M75+'ING-MES-NCA'!M75+'ING-MES-BELGRANO'!M75+'ING-MES-URQUIZA'!M75+'ING-MES-SAN MARTIN'!M75</f>
        <v>0</v>
      </c>
      <c r="N74" s="38">
        <f t="shared" si="1"/>
        <v>3183417939.0200005</v>
      </c>
      <c r="O74" s="9"/>
      <c r="P74" s="10"/>
      <c r="Q74" s="11"/>
      <c r="R74" s="11"/>
      <c r="S74" s="11"/>
    </row>
    <row r="75" spans="1:19" s="36" customFormat="1" x14ac:dyDescent="0.2">
      <c r="A75" s="18" t="s">
        <v>79</v>
      </c>
      <c r="B75" s="37">
        <f>'ING-MES-FERROSUR'!B76+'ING-MES-FEPSA'!B76+'ING-MES-NCA'!B76+'ING-MES-BELGRANO'!B76+'ING-MES-URQUIZA'!B76+'ING-MES-SAN MARTIN'!B76</f>
        <v>63456076.120000005</v>
      </c>
      <c r="C75" s="37">
        <f>'ING-MES-FERROSUR'!C76+'ING-MES-FEPSA'!C76+'ING-MES-NCA'!C76+'ING-MES-BELGRANO'!C76+'ING-MES-URQUIZA'!C76+'ING-MES-SAN MARTIN'!C76</f>
        <v>65238799.519999996</v>
      </c>
      <c r="D75" s="15">
        <f>'ING-MES-FERROSUR'!D76+'ING-MES-FEPSA'!D76+'ING-MES-NCA'!D76+'ING-MES-BELGRANO'!D76+'ING-MES-URQUIZA'!D76+'ING-MES-SAN MARTIN'!D76</f>
        <v>61784435.640000001</v>
      </c>
      <c r="E75" s="15">
        <f>'ING-MES-FERROSUR'!E76+'ING-MES-FEPSA'!E76+'ING-MES-NCA'!E76+'ING-MES-BELGRANO'!E76+'ING-MES-URQUIZA'!E76+'ING-MES-SAN MARTIN'!E76</f>
        <v>69883507.149999991</v>
      </c>
      <c r="F75" s="37">
        <f>'ING-MES-FERROSUR'!F76+'ING-MES-FEPSA'!F76+'ING-MES-NCA'!F76+'ING-MES-BELGRANO'!F76+'ING-MES-URQUIZA'!F76+'ING-MES-SAN MARTIN'!F76</f>
        <v>55932071.880000003</v>
      </c>
      <c r="G75" s="37">
        <f>'ING-MES-FERROSUR'!G76+'ING-MES-FEPSA'!G76+'ING-MES-NCA'!G76+'ING-MES-BELGRANO'!G76+'ING-MES-URQUIZA'!G76+'ING-MES-SAN MARTIN'!G76</f>
        <v>58746504.769999996</v>
      </c>
      <c r="H75" s="15">
        <f>'ING-MES-FERROSUR'!H76+'ING-MES-FEPSA'!H76+'ING-MES-NCA'!H76+'ING-MES-BELGRANO'!H76+'ING-MES-URQUIZA'!H76+'ING-MES-SAN MARTIN'!H76</f>
        <v>90922680.609999999</v>
      </c>
      <c r="I75" s="15">
        <f>'ING-MES-FERROSUR'!I76+'ING-MES-FEPSA'!I76+'ING-MES-NCA'!I76+'ING-MES-BELGRANO'!I76+'ING-MES-URQUIZA'!I76+'ING-MES-SAN MARTIN'!I76</f>
        <v>88617589.920000017</v>
      </c>
      <c r="J75" s="37">
        <f>'ING-MES-FERROSUR'!J76+'ING-MES-FEPSA'!J76+'ING-MES-NCA'!J76+'ING-MES-BELGRANO'!J76+'ING-MES-URQUIZA'!J76+'ING-MES-SAN MARTIN'!J76</f>
        <v>118301577.77000001</v>
      </c>
      <c r="K75" s="37">
        <f>'ING-MES-FERROSUR'!K76+'ING-MES-FEPSA'!K76+'ING-MES-NCA'!K76+'ING-MES-BELGRANO'!K76+'ING-MES-URQUIZA'!K76+'ING-MES-SAN MARTIN'!K76</f>
        <v>0</v>
      </c>
      <c r="L75" s="15">
        <f>'ING-MES-FERROSUR'!L76+'ING-MES-FEPSA'!L76+'ING-MES-NCA'!L76+'ING-MES-BELGRANO'!L76+'ING-MES-URQUIZA'!L76+'ING-MES-SAN MARTIN'!L76</f>
        <v>0</v>
      </c>
      <c r="M75" s="15">
        <f>'ING-MES-FERROSUR'!M76+'ING-MES-FEPSA'!M76+'ING-MES-NCA'!M76+'ING-MES-BELGRANO'!M76+'ING-MES-URQUIZA'!M76+'ING-MES-SAN MARTIN'!M76</f>
        <v>0</v>
      </c>
      <c r="N75" s="15">
        <f t="shared" si="1"/>
        <v>672883243.38</v>
      </c>
      <c r="O75" s="33"/>
      <c r="P75" s="34"/>
      <c r="Q75" s="35"/>
      <c r="R75" s="35"/>
      <c r="S75" s="35"/>
    </row>
    <row r="76" spans="1:19" x14ac:dyDescent="0.2">
      <c r="A76" s="18" t="s">
        <v>80</v>
      </c>
      <c r="B76" s="37">
        <f>'ING-MES-FERROSUR'!B77+'ING-MES-FEPSA'!B77+'ING-MES-NCA'!B77+'ING-MES-BELGRANO'!B77+'ING-MES-URQUIZA'!B77+'ING-MES-SAN MARTIN'!B77</f>
        <v>0</v>
      </c>
      <c r="C76" s="37">
        <f>'ING-MES-FERROSUR'!C77+'ING-MES-FEPSA'!C77+'ING-MES-NCA'!C77+'ING-MES-BELGRANO'!C77+'ING-MES-URQUIZA'!C77+'ING-MES-SAN MARTIN'!C77</f>
        <v>0</v>
      </c>
      <c r="D76" s="15">
        <f>'ING-MES-FERROSUR'!D77+'ING-MES-FEPSA'!D77+'ING-MES-NCA'!D77+'ING-MES-BELGRANO'!D77+'ING-MES-URQUIZA'!D77+'ING-MES-SAN MARTIN'!D77</f>
        <v>0</v>
      </c>
      <c r="E76" s="15">
        <f>'ING-MES-FERROSUR'!E77+'ING-MES-FEPSA'!E77+'ING-MES-NCA'!E77+'ING-MES-BELGRANO'!E77+'ING-MES-URQUIZA'!E77+'ING-MES-SAN MARTIN'!E77</f>
        <v>0</v>
      </c>
      <c r="F76" s="37">
        <f>'ING-MES-FERROSUR'!F77+'ING-MES-FEPSA'!F77+'ING-MES-NCA'!F77+'ING-MES-BELGRANO'!F77+'ING-MES-URQUIZA'!F77+'ING-MES-SAN MARTIN'!F77</f>
        <v>0</v>
      </c>
      <c r="G76" s="37">
        <f>'ING-MES-FERROSUR'!G77+'ING-MES-FEPSA'!G77+'ING-MES-NCA'!G77+'ING-MES-BELGRANO'!G77+'ING-MES-URQUIZA'!G77+'ING-MES-SAN MARTIN'!G77</f>
        <v>0</v>
      </c>
      <c r="H76" s="15">
        <f>'ING-MES-FERROSUR'!H77+'ING-MES-FEPSA'!H77+'ING-MES-NCA'!H77+'ING-MES-BELGRANO'!H77+'ING-MES-URQUIZA'!H77+'ING-MES-SAN MARTIN'!H77</f>
        <v>0</v>
      </c>
      <c r="I76" s="15">
        <f>'ING-MES-FERROSUR'!I77+'ING-MES-FEPSA'!I77+'ING-MES-NCA'!I77+'ING-MES-BELGRANO'!I77+'ING-MES-URQUIZA'!I77+'ING-MES-SAN MARTIN'!I77</f>
        <v>0</v>
      </c>
      <c r="J76" s="37">
        <f>'ING-MES-FERROSUR'!J77+'ING-MES-FEPSA'!J77+'ING-MES-NCA'!J77+'ING-MES-BELGRANO'!J77+'ING-MES-URQUIZA'!J77+'ING-MES-SAN MARTIN'!J77</f>
        <v>0</v>
      </c>
      <c r="K76" s="37">
        <f>'ING-MES-FERROSUR'!K77+'ING-MES-FEPSA'!K77+'ING-MES-NCA'!K77+'ING-MES-BELGRANO'!K77+'ING-MES-URQUIZA'!K77+'ING-MES-SAN MARTIN'!K77</f>
        <v>0</v>
      </c>
      <c r="L76" s="15">
        <f>'ING-MES-FERROSUR'!L77+'ING-MES-FEPSA'!L77+'ING-MES-NCA'!L77+'ING-MES-BELGRANO'!L77+'ING-MES-URQUIZA'!L77+'ING-MES-SAN MARTIN'!L77</f>
        <v>0</v>
      </c>
      <c r="M76" s="15">
        <f>'ING-MES-FERROSUR'!M77+'ING-MES-FEPSA'!M77+'ING-MES-NCA'!M77+'ING-MES-BELGRANO'!M77+'ING-MES-URQUIZA'!M77+'ING-MES-SAN MARTIN'!M77</f>
        <v>0</v>
      </c>
      <c r="N76" s="15">
        <f t="shared" si="1"/>
        <v>0</v>
      </c>
      <c r="O76" s="9"/>
      <c r="P76" s="10"/>
      <c r="Q76" s="11"/>
      <c r="R76" s="11"/>
      <c r="S76" s="11"/>
    </row>
    <row r="77" spans="1:19" x14ac:dyDescent="0.2">
      <c r="A77" s="18" t="s">
        <v>81</v>
      </c>
      <c r="B77" s="37">
        <f>'ING-MES-FERROSUR'!B78+'ING-MES-FEPSA'!B78+'ING-MES-NCA'!B78+'ING-MES-BELGRANO'!B78+'ING-MES-URQUIZA'!B78+'ING-MES-SAN MARTIN'!B78</f>
        <v>0</v>
      </c>
      <c r="C77" s="37">
        <f>'ING-MES-FERROSUR'!C78+'ING-MES-FEPSA'!C78+'ING-MES-NCA'!C78+'ING-MES-BELGRANO'!C78+'ING-MES-URQUIZA'!C78+'ING-MES-SAN MARTIN'!C78</f>
        <v>0</v>
      </c>
      <c r="D77" s="15">
        <f>'ING-MES-FERROSUR'!D78+'ING-MES-FEPSA'!D78+'ING-MES-NCA'!D78+'ING-MES-BELGRANO'!D78+'ING-MES-URQUIZA'!D78+'ING-MES-SAN MARTIN'!D78</f>
        <v>0</v>
      </c>
      <c r="E77" s="15">
        <f>'ING-MES-FERROSUR'!E78+'ING-MES-FEPSA'!E78+'ING-MES-NCA'!E78+'ING-MES-BELGRANO'!E78+'ING-MES-URQUIZA'!E78+'ING-MES-SAN MARTIN'!E78</f>
        <v>0</v>
      </c>
      <c r="F77" s="37">
        <f>'ING-MES-FERROSUR'!F78+'ING-MES-FEPSA'!F78+'ING-MES-NCA'!F78+'ING-MES-BELGRANO'!F78+'ING-MES-URQUIZA'!F78+'ING-MES-SAN MARTIN'!F78</f>
        <v>0</v>
      </c>
      <c r="G77" s="37">
        <f>'ING-MES-FERROSUR'!G78+'ING-MES-FEPSA'!G78+'ING-MES-NCA'!G78+'ING-MES-BELGRANO'!G78+'ING-MES-URQUIZA'!G78+'ING-MES-SAN MARTIN'!G78</f>
        <v>0</v>
      </c>
      <c r="H77" s="15">
        <f>'ING-MES-FERROSUR'!H78+'ING-MES-FEPSA'!H78+'ING-MES-NCA'!H78+'ING-MES-BELGRANO'!H78+'ING-MES-URQUIZA'!H78+'ING-MES-SAN MARTIN'!H78</f>
        <v>0</v>
      </c>
      <c r="I77" s="15">
        <f>'ING-MES-FERROSUR'!I78+'ING-MES-FEPSA'!I78+'ING-MES-NCA'!I78+'ING-MES-BELGRANO'!I78+'ING-MES-URQUIZA'!I78+'ING-MES-SAN MARTIN'!I78</f>
        <v>0</v>
      </c>
      <c r="J77" s="37">
        <f>'ING-MES-FERROSUR'!J78+'ING-MES-FEPSA'!J78+'ING-MES-NCA'!J78+'ING-MES-BELGRANO'!J78+'ING-MES-URQUIZA'!J78+'ING-MES-SAN MARTIN'!J78</f>
        <v>0</v>
      </c>
      <c r="K77" s="37">
        <f>'ING-MES-FERROSUR'!K78+'ING-MES-FEPSA'!K78+'ING-MES-NCA'!K78+'ING-MES-BELGRANO'!K78+'ING-MES-URQUIZA'!K78+'ING-MES-SAN MARTIN'!K78</f>
        <v>0</v>
      </c>
      <c r="L77" s="15">
        <f>'ING-MES-FERROSUR'!L78+'ING-MES-FEPSA'!L78+'ING-MES-NCA'!L78+'ING-MES-BELGRANO'!L78+'ING-MES-URQUIZA'!L78+'ING-MES-SAN MARTIN'!L78</f>
        <v>0</v>
      </c>
      <c r="M77" s="15">
        <f>'ING-MES-FERROSUR'!M78+'ING-MES-FEPSA'!M78+'ING-MES-NCA'!M78+'ING-MES-BELGRANO'!M78+'ING-MES-URQUIZA'!M78+'ING-MES-SAN MARTIN'!M78</f>
        <v>0</v>
      </c>
      <c r="N77" s="15">
        <f t="shared" si="1"/>
        <v>0</v>
      </c>
      <c r="O77" s="9"/>
      <c r="P77" s="10"/>
      <c r="Q77" s="11"/>
      <c r="R77" s="11"/>
      <c r="S77" s="11"/>
    </row>
    <row r="78" spans="1:19" x14ac:dyDescent="0.2">
      <c r="A78" s="18" t="s">
        <v>82</v>
      </c>
      <c r="B78" s="37">
        <f>'ING-MES-FERROSUR'!B79+'ING-MES-FEPSA'!B79+'ING-MES-NCA'!B79+'ING-MES-BELGRANO'!B79+'ING-MES-URQUIZA'!B79+'ING-MES-SAN MARTIN'!B79</f>
        <v>1332648</v>
      </c>
      <c r="C78" s="37">
        <f>'ING-MES-FERROSUR'!C79+'ING-MES-FEPSA'!C79+'ING-MES-NCA'!C79+'ING-MES-BELGRANO'!C79+'ING-MES-URQUIZA'!C79+'ING-MES-SAN MARTIN'!C79</f>
        <v>4637614.5</v>
      </c>
      <c r="D78" s="15">
        <f>'ING-MES-FERROSUR'!D79+'ING-MES-FEPSA'!D79+'ING-MES-NCA'!D79+'ING-MES-BELGRANO'!D79+'ING-MES-URQUIZA'!D79+'ING-MES-SAN MARTIN'!D79</f>
        <v>0</v>
      </c>
      <c r="E78" s="15">
        <f>'ING-MES-FERROSUR'!E79+'ING-MES-FEPSA'!E79+'ING-MES-NCA'!E79+'ING-MES-BELGRANO'!E79+'ING-MES-URQUIZA'!E79+'ING-MES-SAN MARTIN'!E79</f>
        <v>5259004.8</v>
      </c>
      <c r="F78" s="37">
        <f>'ING-MES-FERROSUR'!F79+'ING-MES-FEPSA'!F79+'ING-MES-NCA'!F79+'ING-MES-BELGRANO'!F79+'ING-MES-URQUIZA'!F79+'ING-MES-SAN MARTIN'!F79</f>
        <v>3286878</v>
      </c>
      <c r="G78" s="37">
        <f>'ING-MES-FERROSUR'!G79+'ING-MES-FEPSA'!G79+'ING-MES-NCA'!G79+'ING-MES-BELGRANO'!G79+'ING-MES-URQUIZA'!G79+'ING-MES-SAN MARTIN'!G79</f>
        <v>11031293.1</v>
      </c>
      <c r="H78" s="15">
        <f>'ING-MES-FERROSUR'!H79+'ING-MES-FEPSA'!H79+'ING-MES-NCA'!H79+'ING-MES-BELGRANO'!H79+'ING-MES-URQUIZA'!H79+'ING-MES-SAN MARTIN'!H79</f>
        <v>7399611.9000000004</v>
      </c>
      <c r="I78" s="15">
        <f>'ING-MES-FERROSUR'!I79+'ING-MES-FEPSA'!I79+'ING-MES-NCA'!I79+'ING-MES-BELGRANO'!I79+'ING-MES-URQUIZA'!I79+'ING-MES-SAN MARTIN'!I79</f>
        <v>18601223.099999998</v>
      </c>
      <c r="J78" s="37">
        <f>'ING-MES-FERROSUR'!J79+'ING-MES-FEPSA'!J79+'ING-MES-NCA'!J79+'ING-MES-BELGRANO'!J79+'ING-MES-URQUIZA'!J79+'ING-MES-SAN MARTIN'!J79</f>
        <v>11885932.800000001</v>
      </c>
      <c r="K78" s="37">
        <f>'ING-MES-FERROSUR'!K79+'ING-MES-FEPSA'!K79+'ING-MES-NCA'!K79+'ING-MES-BELGRANO'!K79+'ING-MES-URQUIZA'!K79+'ING-MES-SAN MARTIN'!K79</f>
        <v>0</v>
      </c>
      <c r="L78" s="15">
        <f>'ING-MES-FERROSUR'!L79+'ING-MES-FEPSA'!L79+'ING-MES-NCA'!L79+'ING-MES-BELGRANO'!L79+'ING-MES-URQUIZA'!L79+'ING-MES-SAN MARTIN'!L79</f>
        <v>0</v>
      </c>
      <c r="M78" s="15">
        <f>'ING-MES-FERROSUR'!M79+'ING-MES-FEPSA'!M79+'ING-MES-NCA'!M79+'ING-MES-BELGRANO'!M79+'ING-MES-URQUIZA'!M79+'ING-MES-SAN MARTIN'!M79</f>
        <v>0</v>
      </c>
      <c r="N78" s="15">
        <f t="shared" si="1"/>
        <v>63434206.199999988</v>
      </c>
      <c r="O78" s="9"/>
      <c r="P78" s="10"/>
      <c r="Q78" s="11"/>
      <c r="R78" s="11"/>
      <c r="S78" s="11"/>
    </row>
    <row r="79" spans="1:19" s="36" customFormat="1" ht="12" thickBot="1" x14ac:dyDescent="0.25">
      <c r="A79" s="18" t="s">
        <v>13</v>
      </c>
      <c r="B79" s="19">
        <f>'ING-MES-FERROSUR'!B80+'ING-MES-FEPSA'!B80+'ING-MES-NCA'!B80+'ING-MES-BELGRANO'!B80+'ING-MES-URQUIZA'!B80+'ING-MES-SAN MARTIN'!B80</f>
        <v>54754864.039999999</v>
      </c>
      <c r="C79" s="19">
        <f>'ING-MES-FERROSUR'!C80+'ING-MES-FEPSA'!C80+'ING-MES-NCA'!C80+'ING-MES-BELGRANO'!C80+'ING-MES-URQUIZA'!C80+'ING-MES-SAN MARTIN'!C80</f>
        <v>45721800.599999957</v>
      </c>
      <c r="D79" s="20">
        <f>'ING-MES-FERROSUR'!D80+'ING-MES-FEPSA'!D80+'ING-MES-NCA'!D80+'ING-MES-BELGRANO'!D80+'ING-MES-URQUIZA'!D80+'ING-MES-SAN MARTIN'!D80</f>
        <v>10910872.699999999</v>
      </c>
      <c r="E79" s="20">
        <f>'ING-MES-FERROSUR'!E80+'ING-MES-FEPSA'!E80+'ING-MES-NCA'!E80+'ING-MES-BELGRANO'!E80+'ING-MES-URQUIZA'!E80+'ING-MES-SAN MARTIN'!E80</f>
        <v>17121672.399999999</v>
      </c>
      <c r="F79" s="19">
        <f>'ING-MES-FERROSUR'!F80+'ING-MES-FEPSA'!F80+'ING-MES-NCA'!F80+'ING-MES-BELGRANO'!F80+'ING-MES-URQUIZA'!F80+'ING-MES-SAN MARTIN'!F80</f>
        <v>36081255.340000004</v>
      </c>
      <c r="G79" s="19">
        <f>'ING-MES-FERROSUR'!G80+'ING-MES-FEPSA'!G80+'ING-MES-NCA'!G80+'ING-MES-BELGRANO'!G80+'ING-MES-URQUIZA'!G80+'ING-MES-SAN MARTIN'!G80</f>
        <v>48336029.5</v>
      </c>
      <c r="H79" s="20">
        <f>'ING-MES-FERROSUR'!H80+'ING-MES-FEPSA'!H80+'ING-MES-NCA'!H80+'ING-MES-BELGRANO'!H80+'ING-MES-URQUIZA'!H80+'ING-MES-SAN MARTIN'!H80</f>
        <v>114525221.09999999</v>
      </c>
      <c r="I79" s="20">
        <f>'ING-MES-FERROSUR'!I80+'ING-MES-FEPSA'!I80+'ING-MES-NCA'!I80+'ING-MES-BELGRANO'!I80+'ING-MES-URQUIZA'!I80+'ING-MES-SAN MARTIN'!I80</f>
        <v>19276522.359999999</v>
      </c>
      <c r="J79" s="19">
        <f>'ING-MES-FERROSUR'!J80+'ING-MES-FEPSA'!J80+'ING-MES-NCA'!J80+'ING-MES-BELGRANO'!J80+'ING-MES-URQUIZA'!J80+'ING-MES-SAN MARTIN'!J80</f>
        <v>42508791.420000002</v>
      </c>
      <c r="K79" s="19">
        <f>'ING-MES-FERROSUR'!K80+'ING-MES-FEPSA'!K80+'ING-MES-NCA'!K80+'ING-MES-BELGRANO'!K80+'ING-MES-URQUIZA'!K80+'ING-MES-SAN MARTIN'!K80</f>
        <v>0</v>
      </c>
      <c r="L79" s="20">
        <f>'ING-MES-FERROSUR'!L80+'ING-MES-FEPSA'!L80+'ING-MES-NCA'!L80+'ING-MES-BELGRANO'!L80+'ING-MES-URQUIZA'!L80+'ING-MES-SAN MARTIN'!L80</f>
        <v>0</v>
      </c>
      <c r="M79" s="20">
        <f>'ING-MES-FERROSUR'!M80+'ING-MES-FEPSA'!M80+'ING-MES-NCA'!M80+'ING-MES-BELGRANO'!M80+'ING-MES-URQUIZA'!M80+'ING-MES-SAN MARTIN'!M80</f>
        <v>0</v>
      </c>
      <c r="N79" s="20">
        <f t="shared" si="1"/>
        <v>389237029.45999998</v>
      </c>
      <c r="O79" s="33"/>
      <c r="P79" s="34"/>
      <c r="Q79" s="35"/>
      <c r="R79" s="35"/>
      <c r="S79" s="35"/>
    </row>
    <row r="80" spans="1:19" ht="12" thickBot="1" x14ac:dyDescent="0.25">
      <c r="A80" s="6" t="s">
        <v>83</v>
      </c>
      <c r="B80" s="7">
        <f>'ING-MES-FERROSUR'!B81+'ING-MES-FEPSA'!B81+'ING-MES-NCA'!B81+'ING-MES-BELGRANO'!B81+'ING-MES-URQUIZA'!B81+'ING-MES-SAN MARTIN'!B81</f>
        <v>32729542</v>
      </c>
      <c r="C80" s="7">
        <f>'ING-MES-FERROSUR'!C81+'ING-MES-FEPSA'!C81+'ING-MES-NCA'!C81+'ING-MES-BELGRANO'!C81+'ING-MES-URQUIZA'!C81+'ING-MES-SAN MARTIN'!C81</f>
        <v>36213762</v>
      </c>
      <c r="D80" s="8">
        <f>'ING-MES-FERROSUR'!D81+'ING-MES-FEPSA'!D81+'ING-MES-NCA'!D81+'ING-MES-BELGRANO'!D81+'ING-MES-URQUIZA'!D81+'ING-MES-SAN MARTIN'!D81</f>
        <v>65114558.399999999</v>
      </c>
      <c r="E80" s="8">
        <f>'ING-MES-FERROSUR'!E81+'ING-MES-FEPSA'!E81+'ING-MES-NCA'!E81+'ING-MES-BELGRANO'!E81+'ING-MES-URQUIZA'!E81+'ING-MES-SAN MARTIN'!E81</f>
        <v>47527823.399999999</v>
      </c>
      <c r="F80" s="8">
        <f>'ING-MES-FERROSUR'!F81+'ING-MES-FEPSA'!F81+'ING-MES-NCA'!F81+'ING-MES-BELGRANO'!F81+'ING-MES-URQUIZA'!F81+'ING-MES-SAN MARTIN'!F81</f>
        <v>6125238</v>
      </c>
      <c r="G80" s="8">
        <f>'ING-MES-FERROSUR'!G81+'ING-MES-FEPSA'!G81+'ING-MES-NCA'!G81+'ING-MES-BELGRANO'!G81+'ING-MES-URQUIZA'!G81+'ING-MES-SAN MARTIN'!G81</f>
        <v>156424747.33000001</v>
      </c>
      <c r="H80" s="8">
        <f>'ING-MES-FERROSUR'!H81+'ING-MES-FEPSA'!H81+'ING-MES-NCA'!H81+'ING-MES-BELGRANO'!H81+'ING-MES-URQUIZA'!H81+'ING-MES-SAN MARTIN'!H81</f>
        <v>132446126</v>
      </c>
      <c r="I80" s="8">
        <f>'ING-MES-FERROSUR'!I81+'ING-MES-FEPSA'!I81+'ING-MES-NCA'!I81+'ING-MES-BELGRANO'!I81+'ING-MES-URQUIZA'!I81+'ING-MES-SAN MARTIN'!I81</f>
        <v>127473795</v>
      </c>
      <c r="J80" s="8">
        <f>'ING-MES-FERROSUR'!J81+'ING-MES-FEPSA'!J81+'ING-MES-NCA'!J81+'ING-MES-BELGRANO'!J81+'ING-MES-URQUIZA'!J81+'ING-MES-SAN MARTIN'!J81</f>
        <v>88618153</v>
      </c>
      <c r="K80" s="8">
        <f>'ING-MES-FERROSUR'!K81+'ING-MES-FEPSA'!K81+'ING-MES-NCA'!K81+'ING-MES-BELGRANO'!K81+'ING-MES-URQUIZA'!K81+'ING-MES-SAN MARTIN'!K81</f>
        <v>0</v>
      </c>
      <c r="L80" s="8">
        <f>'ING-MES-FERROSUR'!L81+'ING-MES-FEPSA'!L81+'ING-MES-NCA'!L81+'ING-MES-BELGRANO'!L81+'ING-MES-URQUIZA'!L81+'ING-MES-SAN MARTIN'!L81</f>
        <v>0</v>
      </c>
      <c r="M80" s="8">
        <f>'ING-MES-FERROSUR'!M81+'ING-MES-FEPSA'!M81+'ING-MES-NCA'!M81+'ING-MES-BELGRANO'!M81+'ING-MES-URQUIZA'!M81+'ING-MES-SAN MARTIN'!M81</f>
        <v>0</v>
      </c>
      <c r="N80" s="8">
        <f t="shared" si="1"/>
        <v>692673745.13</v>
      </c>
      <c r="O80" s="9"/>
      <c r="P80" s="10"/>
      <c r="Q80" s="11"/>
      <c r="R80" s="11"/>
      <c r="S80" s="11"/>
    </row>
    <row r="81" spans="1:19" x14ac:dyDescent="0.2">
      <c r="A81" s="18" t="s">
        <v>84</v>
      </c>
      <c r="B81" s="13">
        <f>'ING-MES-FERROSUR'!B82+'ING-MES-FEPSA'!B82+'ING-MES-NCA'!B82+'ING-MES-BELGRANO'!B82+'ING-MES-URQUIZA'!B82+'ING-MES-SAN MARTIN'!B82</f>
        <v>0</v>
      </c>
      <c r="C81" s="13">
        <f>'ING-MES-FERROSUR'!C82+'ING-MES-FEPSA'!C82+'ING-MES-NCA'!C82+'ING-MES-BELGRANO'!C82+'ING-MES-URQUIZA'!C82+'ING-MES-SAN MARTIN'!C82</f>
        <v>0</v>
      </c>
      <c r="D81" s="14">
        <f>'ING-MES-FERROSUR'!D82+'ING-MES-FEPSA'!D82+'ING-MES-NCA'!D82+'ING-MES-BELGRANO'!D82+'ING-MES-URQUIZA'!D82+'ING-MES-SAN MARTIN'!D82</f>
        <v>26755676.399999999</v>
      </c>
      <c r="E81" s="14">
        <f>'ING-MES-FERROSUR'!E82+'ING-MES-FEPSA'!E82+'ING-MES-NCA'!E82+'ING-MES-BELGRANO'!E82+'ING-MES-URQUIZA'!E82+'ING-MES-SAN MARTIN'!E82</f>
        <v>42423458.399999999</v>
      </c>
      <c r="F81" s="13">
        <f>'ING-MES-FERROSUR'!F82+'ING-MES-FEPSA'!F82+'ING-MES-NCA'!F82+'ING-MES-BELGRANO'!F82+'ING-MES-URQUIZA'!F82+'ING-MES-SAN MARTIN'!F82</f>
        <v>0</v>
      </c>
      <c r="G81" s="13">
        <f>'ING-MES-FERROSUR'!G82+'ING-MES-FEPSA'!G82+'ING-MES-NCA'!G82+'ING-MES-BELGRANO'!G82+'ING-MES-URQUIZA'!G82+'ING-MES-SAN MARTIN'!G82</f>
        <v>8524667.3300000001</v>
      </c>
      <c r="H81" s="14">
        <f>'ING-MES-FERROSUR'!H82+'ING-MES-FEPSA'!H82+'ING-MES-NCA'!H82+'ING-MES-BELGRANO'!H82+'ING-MES-URQUIZA'!H82+'ING-MES-SAN MARTIN'!H82</f>
        <v>0</v>
      </c>
      <c r="I81" s="14">
        <f>'ING-MES-FERROSUR'!I82+'ING-MES-FEPSA'!I82+'ING-MES-NCA'!I82+'ING-MES-BELGRANO'!I82+'ING-MES-URQUIZA'!I82+'ING-MES-SAN MARTIN'!I82</f>
        <v>0</v>
      </c>
      <c r="J81" s="13">
        <f>'ING-MES-FERROSUR'!J82+'ING-MES-FEPSA'!J82+'ING-MES-NCA'!J82+'ING-MES-BELGRANO'!J82+'ING-MES-URQUIZA'!J82+'ING-MES-SAN MARTIN'!J82</f>
        <v>0</v>
      </c>
      <c r="K81" s="13">
        <f>'ING-MES-FERROSUR'!K82+'ING-MES-FEPSA'!K82+'ING-MES-NCA'!K82+'ING-MES-BELGRANO'!K82+'ING-MES-URQUIZA'!K82+'ING-MES-SAN MARTIN'!K82</f>
        <v>0</v>
      </c>
      <c r="L81" s="14">
        <f>'ING-MES-FERROSUR'!L82+'ING-MES-FEPSA'!L82+'ING-MES-NCA'!L82+'ING-MES-BELGRANO'!L82+'ING-MES-URQUIZA'!L82+'ING-MES-SAN MARTIN'!L82</f>
        <v>0</v>
      </c>
      <c r="M81" s="14">
        <f>'ING-MES-FERROSUR'!M82+'ING-MES-FEPSA'!M82+'ING-MES-NCA'!M82+'ING-MES-BELGRANO'!M82+'ING-MES-URQUIZA'!M82+'ING-MES-SAN MARTIN'!M82</f>
        <v>0</v>
      </c>
      <c r="N81" s="14">
        <f t="shared" si="1"/>
        <v>77703802.129999995</v>
      </c>
      <c r="O81" s="9"/>
      <c r="P81" s="10"/>
      <c r="Q81" s="11"/>
      <c r="R81" s="11"/>
      <c r="S81" s="11"/>
    </row>
    <row r="82" spans="1:19" x14ac:dyDescent="0.2">
      <c r="A82" s="18" t="s">
        <v>85</v>
      </c>
      <c r="B82" s="37">
        <f>'ING-MES-FERROSUR'!B83+'ING-MES-FEPSA'!B83+'ING-MES-NCA'!B83+'ING-MES-BELGRANO'!B83+'ING-MES-URQUIZA'!B83+'ING-MES-SAN MARTIN'!B83</f>
        <v>0</v>
      </c>
      <c r="C82" s="37">
        <f>'ING-MES-FERROSUR'!C83+'ING-MES-FEPSA'!C83+'ING-MES-NCA'!C83+'ING-MES-BELGRANO'!C83+'ING-MES-URQUIZA'!C83+'ING-MES-SAN MARTIN'!C83</f>
        <v>0</v>
      </c>
      <c r="D82" s="15">
        <f>'ING-MES-FERROSUR'!D83+'ING-MES-FEPSA'!D83+'ING-MES-NCA'!D83+'ING-MES-BELGRANO'!D83+'ING-MES-URQUIZA'!D83+'ING-MES-SAN MARTIN'!D83</f>
        <v>0</v>
      </c>
      <c r="E82" s="15">
        <f>'ING-MES-FERROSUR'!E83+'ING-MES-FEPSA'!E83+'ING-MES-NCA'!E83+'ING-MES-BELGRANO'!E83+'ING-MES-URQUIZA'!E83+'ING-MES-SAN MARTIN'!E83</f>
        <v>0</v>
      </c>
      <c r="F82" s="37">
        <f>'ING-MES-FERROSUR'!F83+'ING-MES-FEPSA'!F83+'ING-MES-NCA'!F83+'ING-MES-BELGRANO'!F83+'ING-MES-URQUIZA'!F83+'ING-MES-SAN MARTIN'!F83</f>
        <v>0</v>
      </c>
      <c r="G82" s="37">
        <f>'ING-MES-FERROSUR'!G83+'ING-MES-FEPSA'!G83+'ING-MES-NCA'!G83+'ING-MES-BELGRANO'!G83+'ING-MES-URQUIZA'!G83+'ING-MES-SAN MARTIN'!G83</f>
        <v>0</v>
      </c>
      <c r="H82" s="15">
        <f>'ING-MES-FERROSUR'!H83+'ING-MES-FEPSA'!H83+'ING-MES-NCA'!H83+'ING-MES-BELGRANO'!H83+'ING-MES-URQUIZA'!H83+'ING-MES-SAN MARTIN'!H83</f>
        <v>0</v>
      </c>
      <c r="I82" s="15">
        <f>'ING-MES-FERROSUR'!I83+'ING-MES-FEPSA'!I83+'ING-MES-NCA'!I83+'ING-MES-BELGRANO'!I83+'ING-MES-URQUIZA'!I83+'ING-MES-SAN MARTIN'!I83</f>
        <v>0</v>
      </c>
      <c r="J82" s="37">
        <f>'ING-MES-FERROSUR'!J83+'ING-MES-FEPSA'!J83+'ING-MES-NCA'!J83+'ING-MES-BELGRANO'!J83+'ING-MES-URQUIZA'!J83+'ING-MES-SAN MARTIN'!J83</f>
        <v>0</v>
      </c>
      <c r="K82" s="37">
        <f>'ING-MES-FERROSUR'!K83+'ING-MES-FEPSA'!K83+'ING-MES-NCA'!K83+'ING-MES-BELGRANO'!K83+'ING-MES-URQUIZA'!K83+'ING-MES-SAN MARTIN'!K83</f>
        <v>0</v>
      </c>
      <c r="L82" s="15">
        <f>'ING-MES-FERROSUR'!L83+'ING-MES-FEPSA'!L83+'ING-MES-NCA'!L83+'ING-MES-BELGRANO'!L83+'ING-MES-URQUIZA'!L83+'ING-MES-SAN MARTIN'!L83</f>
        <v>0</v>
      </c>
      <c r="M82" s="15">
        <f>'ING-MES-FERROSUR'!M83+'ING-MES-FEPSA'!M83+'ING-MES-NCA'!M83+'ING-MES-BELGRANO'!M83+'ING-MES-URQUIZA'!M83+'ING-MES-SAN MARTIN'!M83</f>
        <v>0</v>
      </c>
      <c r="N82" s="15">
        <f t="shared" si="1"/>
        <v>0</v>
      </c>
      <c r="O82" s="9"/>
      <c r="P82" s="10"/>
      <c r="Q82" s="11"/>
      <c r="R82" s="11"/>
      <c r="S82" s="11"/>
    </row>
    <row r="83" spans="1:19" x14ac:dyDescent="0.2">
      <c r="A83" s="18" t="s">
        <v>86</v>
      </c>
      <c r="B83" s="37">
        <f>'ING-MES-FERROSUR'!B84+'ING-MES-FEPSA'!B84+'ING-MES-NCA'!B84+'ING-MES-BELGRANO'!B84+'ING-MES-URQUIZA'!B84+'ING-MES-SAN MARTIN'!B84</f>
        <v>32729542</v>
      </c>
      <c r="C83" s="37">
        <f>'ING-MES-FERROSUR'!C84+'ING-MES-FEPSA'!C84+'ING-MES-NCA'!C84+'ING-MES-BELGRANO'!C84+'ING-MES-URQUIZA'!C84+'ING-MES-SAN MARTIN'!C84</f>
        <v>36213762</v>
      </c>
      <c r="D83" s="15">
        <f>'ING-MES-FERROSUR'!D84+'ING-MES-FEPSA'!D84+'ING-MES-NCA'!D84+'ING-MES-BELGRANO'!D84+'ING-MES-URQUIZA'!D84+'ING-MES-SAN MARTIN'!D84</f>
        <v>38358882</v>
      </c>
      <c r="E83" s="15">
        <f>'ING-MES-FERROSUR'!E84+'ING-MES-FEPSA'!E84+'ING-MES-NCA'!E84+'ING-MES-BELGRANO'!E84+'ING-MES-URQUIZA'!E84+'ING-MES-SAN MARTIN'!E84</f>
        <v>5104365</v>
      </c>
      <c r="F83" s="37">
        <f>'ING-MES-FERROSUR'!F84+'ING-MES-FEPSA'!F84+'ING-MES-NCA'!F84+'ING-MES-BELGRANO'!F84+'ING-MES-URQUIZA'!F84+'ING-MES-SAN MARTIN'!F84</f>
        <v>6125238</v>
      </c>
      <c r="G83" s="37">
        <f>'ING-MES-FERROSUR'!G84+'ING-MES-FEPSA'!G84+'ING-MES-NCA'!G84+'ING-MES-BELGRANO'!G84+'ING-MES-URQUIZA'!G84+'ING-MES-SAN MARTIN'!G84</f>
        <v>147900080</v>
      </c>
      <c r="H83" s="15">
        <f>'ING-MES-FERROSUR'!H84+'ING-MES-FEPSA'!H84+'ING-MES-NCA'!H84+'ING-MES-BELGRANO'!H84+'ING-MES-URQUIZA'!H84+'ING-MES-SAN MARTIN'!H84</f>
        <v>132446126</v>
      </c>
      <c r="I83" s="15">
        <f>'ING-MES-FERROSUR'!I84+'ING-MES-FEPSA'!I84+'ING-MES-NCA'!I84+'ING-MES-BELGRANO'!I84+'ING-MES-URQUIZA'!I84+'ING-MES-SAN MARTIN'!I84</f>
        <v>127473795</v>
      </c>
      <c r="J83" s="37">
        <f>'ING-MES-FERROSUR'!J84+'ING-MES-FEPSA'!J84+'ING-MES-NCA'!J84+'ING-MES-BELGRANO'!J84+'ING-MES-URQUIZA'!J84+'ING-MES-SAN MARTIN'!J84</f>
        <v>88618153</v>
      </c>
      <c r="K83" s="37">
        <f>'ING-MES-FERROSUR'!K84+'ING-MES-FEPSA'!K84+'ING-MES-NCA'!K84+'ING-MES-BELGRANO'!K84+'ING-MES-URQUIZA'!K84+'ING-MES-SAN MARTIN'!K84</f>
        <v>0</v>
      </c>
      <c r="L83" s="15">
        <f>'ING-MES-FERROSUR'!L84+'ING-MES-FEPSA'!L84+'ING-MES-NCA'!L84+'ING-MES-BELGRANO'!L84+'ING-MES-URQUIZA'!L84+'ING-MES-SAN MARTIN'!L84</f>
        <v>0</v>
      </c>
      <c r="M83" s="15">
        <f>'ING-MES-FERROSUR'!M84+'ING-MES-FEPSA'!M84+'ING-MES-NCA'!M84+'ING-MES-BELGRANO'!M84+'ING-MES-URQUIZA'!M84+'ING-MES-SAN MARTIN'!M84</f>
        <v>0</v>
      </c>
      <c r="N83" s="15">
        <f t="shared" si="1"/>
        <v>614969943</v>
      </c>
      <c r="O83" s="9"/>
      <c r="P83" s="10"/>
      <c r="Q83" s="11"/>
      <c r="R83" s="11"/>
      <c r="S83" s="11"/>
    </row>
    <row r="84" spans="1:19" ht="12" thickBot="1" x14ac:dyDescent="0.25">
      <c r="A84" s="18" t="s">
        <v>13</v>
      </c>
      <c r="B84" s="19">
        <f>'ING-MES-FERROSUR'!B85+'ING-MES-FEPSA'!B85+'ING-MES-NCA'!B85+'ING-MES-BELGRANO'!B85+'ING-MES-URQUIZA'!B85+'ING-MES-SAN MARTIN'!B85</f>
        <v>0</v>
      </c>
      <c r="C84" s="19">
        <f>'ING-MES-FERROSUR'!C85+'ING-MES-FEPSA'!C85+'ING-MES-NCA'!C85+'ING-MES-BELGRANO'!C85+'ING-MES-URQUIZA'!C85+'ING-MES-SAN MARTIN'!C85</f>
        <v>0</v>
      </c>
      <c r="D84" s="20">
        <f>'ING-MES-FERROSUR'!D85+'ING-MES-FEPSA'!D85+'ING-MES-NCA'!D85+'ING-MES-BELGRANO'!D85+'ING-MES-URQUIZA'!D85+'ING-MES-SAN MARTIN'!D85</f>
        <v>0</v>
      </c>
      <c r="E84" s="20">
        <f>'ING-MES-FERROSUR'!E85+'ING-MES-FEPSA'!E85+'ING-MES-NCA'!E85+'ING-MES-BELGRANO'!E85+'ING-MES-URQUIZA'!E85+'ING-MES-SAN MARTIN'!E85</f>
        <v>0</v>
      </c>
      <c r="F84" s="19">
        <f>'ING-MES-FERROSUR'!F85+'ING-MES-FEPSA'!F85+'ING-MES-NCA'!F85+'ING-MES-BELGRANO'!F85+'ING-MES-URQUIZA'!F85+'ING-MES-SAN MARTIN'!F85</f>
        <v>0</v>
      </c>
      <c r="G84" s="19">
        <f>'ING-MES-FERROSUR'!G85+'ING-MES-FEPSA'!G85+'ING-MES-NCA'!G85+'ING-MES-BELGRANO'!G85+'ING-MES-URQUIZA'!G85+'ING-MES-SAN MARTIN'!G85</f>
        <v>0</v>
      </c>
      <c r="H84" s="20">
        <f>'ING-MES-FERROSUR'!H85+'ING-MES-FEPSA'!H85+'ING-MES-NCA'!H85+'ING-MES-BELGRANO'!H85+'ING-MES-URQUIZA'!H85+'ING-MES-SAN MARTIN'!H85</f>
        <v>0</v>
      </c>
      <c r="I84" s="20">
        <f>'ING-MES-FERROSUR'!I85+'ING-MES-FEPSA'!I85+'ING-MES-NCA'!I85+'ING-MES-BELGRANO'!I85+'ING-MES-URQUIZA'!I85+'ING-MES-SAN MARTIN'!I85</f>
        <v>0</v>
      </c>
      <c r="J84" s="19">
        <f>'ING-MES-FERROSUR'!J85+'ING-MES-FEPSA'!J85+'ING-MES-NCA'!J85+'ING-MES-BELGRANO'!J85+'ING-MES-URQUIZA'!J85+'ING-MES-SAN MARTIN'!J85</f>
        <v>0</v>
      </c>
      <c r="K84" s="19">
        <f>'ING-MES-FERROSUR'!K85+'ING-MES-FEPSA'!K85+'ING-MES-NCA'!K85+'ING-MES-BELGRANO'!K85+'ING-MES-URQUIZA'!K85+'ING-MES-SAN MARTIN'!K85</f>
        <v>0</v>
      </c>
      <c r="L84" s="20">
        <f>'ING-MES-FERROSUR'!L85+'ING-MES-FEPSA'!L85+'ING-MES-NCA'!L85+'ING-MES-BELGRANO'!L85+'ING-MES-URQUIZA'!L85+'ING-MES-SAN MARTIN'!L85</f>
        <v>0</v>
      </c>
      <c r="M84" s="20">
        <f>'ING-MES-FERROSUR'!M85+'ING-MES-FEPSA'!M85+'ING-MES-NCA'!M85+'ING-MES-BELGRANO'!M85+'ING-MES-URQUIZA'!M85+'ING-MES-SAN MARTIN'!M85</f>
        <v>0</v>
      </c>
      <c r="N84" s="20">
        <f t="shared" si="1"/>
        <v>0</v>
      </c>
      <c r="O84" s="9"/>
      <c r="P84" s="10"/>
      <c r="Q84" s="11"/>
      <c r="R84" s="11"/>
      <c r="S84" s="11"/>
    </row>
    <row r="85" spans="1:19" ht="12" thickBot="1" x14ac:dyDescent="0.25">
      <c r="A85" s="6" t="s">
        <v>87</v>
      </c>
      <c r="B85" s="7">
        <f>'ING-MES-FERROSUR'!B86+'ING-MES-FEPSA'!B86+'ING-MES-NCA'!B86+'ING-MES-BELGRANO'!B86+'ING-MES-URQUIZA'!B86+'ING-MES-SAN MARTIN'!B86</f>
        <v>938248005.89999998</v>
      </c>
      <c r="C85" s="7">
        <f>'ING-MES-FERROSUR'!C86+'ING-MES-FEPSA'!C86+'ING-MES-NCA'!C86+'ING-MES-BELGRANO'!C86+'ING-MES-URQUIZA'!C86+'ING-MES-SAN MARTIN'!C86</f>
        <v>1151966579.6999998</v>
      </c>
      <c r="D85" s="8">
        <f>'ING-MES-FERROSUR'!D86+'ING-MES-FEPSA'!D86+'ING-MES-NCA'!D86+'ING-MES-BELGRANO'!D86+'ING-MES-URQUIZA'!D86+'ING-MES-SAN MARTIN'!D86</f>
        <v>1604977277.8600001</v>
      </c>
      <c r="E85" s="8">
        <f>'ING-MES-FERROSUR'!E86+'ING-MES-FEPSA'!E86+'ING-MES-NCA'!E86+'ING-MES-BELGRANO'!E86+'ING-MES-URQUIZA'!E86+'ING-MES-SAN MARTIN'!E86</f>
        <v>2363701648.7699995</v>
      </c>
      <c r="F85" s="8">
        <f>'ING-MES-FERROSUR'!F86+'ING-MES-FEPSA'!F86+'ING-MES-NCA'!F86+'ING-MES-BELGRANO'!F86+'ING-MES-URQUIZA'!F86+'ING-MES-SAN MARTIN'!F86</f>
        <v>2763914967.1299996</v>
      </c>
      <c r="G85" s="8">
        <f>'ING-MES-FERROSUR'!G86+'ING-MES-FEPSA'!G86+'ING-MES-NCA'!G86+'ING-MES-BELGRANO'!G86+'ING-MES-URQUIZA'!G86+'ING-MES-SAN MARTIN'!G86</f>
        <v>2755671308.3799996</v>
      </c>
      <c r="H85" s="8">
        <f>'ING-MES-FERROSUR'!H86+'ING-MES-FEPSA'!H86+'ING-MES-NCA'!H86+'ING-MES-BELGRANO'!H86+'ING-MES-URQUIZA'!H86+'ING-MES-SAN MARTIN'!H86</f>
        <v>3495350629.8000002</v>
      </c>
      <c r="I85" s="8">
        <f>'ING-MES-FERROSUR'!I86+'ING-MES-FEPSA'!I86+'ING-MES-NCA'!I86+'ING-MES-BELGRANO'!I86+'ING-MES-URQUIZA'!I86+'ING-MES-SAN MARTIN'!I86</f>
        <v>2542546765.4724002</v>
      </c>
      <c r="J85" s="8">
        <f>'ING-MES-FERROSUR'!J86+'ING-MES-FEPSA'!J86+'ING-MES-NCA'!J86+'ING-MES-BELGRANO'!J86+'ING-MES-URQUIZA'!J86+'ING-MES-SAN MARTIN'!J86</f>
        <v>2638400224.4199996</v>
      </c>
      <c r="K85" s="8">
        <f>'ING-MES-FERROSUR'!K86+'ING-MES-FEPSA'!K86+'ING-MES-NCA'!K86+'ING-MES-BELGRANO'!K86+'ING-MES-URQUIZA'!K86+'ING-MES-SAN MARTIN'!K86</f>
        <v>0</v>
      </c>
      <c r="L85" s="8">
        <f>'ING-MES-FERROSUR'!L86+'ING-MES-FEPSA'!L86+'ING-MES-NCA'!L86+'ING-MES-BELGRANO'!L86+'ING-MES-URQUIZA'!L86+'ING-MES-SAN MARTIN'!L86</f>
        <v>0</v>
      </c>
      <c r="M85" s="8">
        <f>'ING-MES-FERROSUR'!M86+'ING-MES-FEPSA'!M86+'ING-MES-NCA'!M86+'ING-MES-BELGRANO'!M86+'ING-MES-URQUIZA'!M86+'ING-MES-SAN MARTIN'!M86</f>
        <v>0</v>
      </c>
      <c r="N85" s="8">
        <f t="shared" si="1"/>
        <v>20254777407.432396</v>
      </c>
      <c r="O85" s="9"/>
      <c r="P85" s="10"/>
      <c r="Q85" s="11"/>
      <c r="R85" s="11"/>
      <c r="S85" s="11"/>
    </row>
    <row r="86" spans="1:19" x14ac:dyDescent="0.2">
      <c r="A86" s="18" t="s">
        <v>88</v>
      </c>
      <c r="B86" s="13">
        <f>'ING-MES-FERROSUR'!B87+'ING-MES-FEPSA'!B87+'ING-MES-NCA'!B87+'ING-MES-BELGRANO'!B87+'ING-MES-URQUIZA'!B87+'ING-MES-SAN MARTIN'!B87</f>
        <v>10347256.01</v>
      </c>
      <c r="C86" s="13">
        <f>'ING-MES-FERROSUR'!C87+'ING-MES-FEPSA'!C87+'ING-MES-NCA'!C87+'ING-MES-BELGRANO'!C87+'ING-MES-URQUIZA'!C87+'ING-MES-SAN MARTIN'!C87</f>
        <v>57259580</v>
      </c>
      <c r="D86" s="14">
        <f>'ING-MES-FERROSUR'!D87+'ING-MES-FEPSA'!D87+'ING-MES-NCA'!D87+'ING-MES-BELGRANO'!D87+'ING-MES-URQUIZA'!D87+'ING-MES-SAN MARTIN'!D87</f>
        <v>35955765</v>
      </c>
      <c r="E86" s="14">
        <f>'ING-MES-FERROSUR'!E87+'ING-MES-FEPSA'!E87+'ING-MES-NCA'!E87+'ING-MES-BELGRANO'!E87+'ING-MES-URQUIZA'!E87+'ING-MES-SAN MARTIN'!E87</f>
        <v>155378645</v>
      </c>
      <c r="F86" s="13">
        <f>'ING-MES-FERROSUR'!F87+'ING-MES-FEPSA'!F87+'ING-MES-NCA'!F87+'ING-MES-BELGRANO'!F87+'ING-MES-URQUIZA'!F87+'ING-MES-SAN MARTIN'!F87</f>
        <v>117677520</v>
      </c>
      <c r="G86" s="13">
        <f>'ING-MES-FERROSUR'!G87+'ING-MES-FEPSA'!G87+'ING-MES-NCA'!G87+'ING-MES-BELGRANO'!G87+'ING-MES-URQUIZA'!G87+'ING-MES-SAN MARTIN'!G87</f>
        <v>105089237.59999999</v>
      </c>
      <c r="H86" s="14">
        <f>'ING-MES-FERROSUR'!H87+'ING-MES-FEPSA'!H87+'ING-MES-NCA'!H87+'ING-MES-BELGRANO'!H87+'ING-MES-URQUIZA'!H87+'ING-MES-SAN MARTIN'!H87</f>
        <v>167827645</v>
      </c>
      <c r="I86" s="14">
        <f>'ING-MES-FERROSUR'!I87+'ING-MES-FEPSA'!I87+'ING-MES-NCA'!I87+'ING-MES-BELGRANO'!I87+'ING-MES-URQUIZA'!I87+'ING-MES-SAN MARTIN'!I87</f>
        <v>119630686.40000001</v>
      </c>
      <c r="J86" s="13">
        <f>'ING-MES-FERROSUR'!J87+'ING-MES-FEPSA'!J87+'ING-MES-NCA'!J87+'ING-MES-BELGRANO'!J87+'ING-MES-URQUIZA'!J87+'ING-MES-SAN MARTIN'!J87</f>
        <v>10209595</v>
      </c>
      <c r="K86" s="13">
        <f>'ING-MES-FERROSUR'!K87+'ING-MES-FEPSA'!K87+'ING-MES-NCA'!K87+'ING-MES-BELGRANO'!K87+'ING-MES-URQUIZA'!K87+'ING-MES-SAN MARTIN'!K87</f>
        <v>0</v>
      </c>
      <c r="L86" s="14">
        <f>'ING-MES-FERROSUR'!L87+'ING-MES-FEPSA'!L87+'ING-MES-NCA'!L87+'ING-MES-BELGRANO'!L87+'ING-MES-URQUIZA'!L87+'ING-MES-SAN MARTIN'!L87</f>
        <v>0</v>
      </c>
      <c r="M86" s="14">
        <f>'ING-MES-FERROSUR'!M87+'ING-MES-FEPSA'!M87+'ING-MES-NCA'!M87+'ING-MES-BELGRANO'!M87+'ING-MES-URQUIZA'!M87+'ING-MES-SAN MARTIN'!M87</f>
        <v>0</v>
      </c>
      <c r="N86" s="14">
        <f t="shared" si="1"/>
        <v>779375930.00999999</v>
      </c>
      <c r="O86" s="10"/>
      <c r="P86" s="10"/>
      <c r="Q86" s="11"/>
      <c r="R86" s="11"/>
      <c r="S86" s="11"/>
    </row>
    <row r="87" spans="1:19" s="36" customFormat="1" x14ac:dyDescent="0.2">
      <c r="A87" s="18" t="s">
        <v>89</v>
      </c>
      <c r="B87" s="37">
        <f>'ING-MES-FERROSUR'!B88+'ING-MES-FEPSA'!B88+'ING-MES-NCA'!B88+'ING-MES-BELGRANO'!B88+'ING-MES-URQUIZA'!B88+'ING-MES-SAN MARTIN'!B88</f>
        <v>160932338.67000002</v>
      </c>
      <c r="C87" s="37">
        <f>'ING-MES-FERROSUR'!C88+'ING-MES-FEPSA'!C88+'ING-MES-NCA'!C88+'ING-MES-BELGRANO'!C88+'ING-MES-URQUIZA'!C88+'ING-MES-SAN MARTIN'!C88</f>
        <v>181932984.01000002</v>
      </c>
      <c r="D87" s="15">
        <f>'ING-MES-FERROSUR'!D88+'ING-MES-FEPSA'!D88+'ING-MES-NCA'!D88+'ING-MES-BELGRANO'!D88+'ING-MES-URQUIZA'!D88+'ING-MES-SAN MARTIN'!D88</f>
        <v>302396744.01999998</v>
      </c>
      <c r="E87" s="15" t="e">
        <f>'ING-MES-FERROSUR'!E88+'ING-MES-FEPSA'!E88+'ING-MES-NCA'!E88+'ING-MES-BELGRANO'!E88+'ING-MES-URQUIZA'!E88+'ING-MES-SAN MARTIN'!#REF!</f>
        <v>#REF!</v>
      </c>
      <c r="F87" s="37">
        <f>'ING-MES-FERROSUR'!F88+'ING-MES-FEPSA'!F88+'ING-MES-NCA'!F88+'ING-MES-BELGRANO'!F88+'ING-MES-URQUIZA'!F88+'ING-MES-SAN MARTIN'!F88</f>
        <v>429018842.15000004</v>
      </c>
      <c r="G87" s="37">
        <f>'ING-MES-FERROSUR'!G88+'ING-MES-FEPSA'!G88+'ING-MES-NCA'!G88+'ING-MES-BELGRANO'!G88+'ING-MES-URQUIZA'!G88+'ING-MES-SAN MARTIN'!G88</f>
        <v>583321015.95000005</v>
      </c>
      <c r="H87" s="15">
        <f>'ING-MES-FERROSUR'!H88+'ING-MES-FEPSA'!H88+'ING-MES-NCA'!H88+'ING-MES-BELGRANO'!H88+'ING-MES-URQUIZA'!H88+'ING-MES-SAN MARTIN'!H88</f>
        <v>519173901.96000004</v>
      </c>
      <c r="I87" s="15">
        <f>'ING-MES-FERROSUR'!I88+'ING-MES-FEPSA'!I88+'ING-MES-NCA'!I88+'ING-MES-BELGRANO'!I88+'ING-MES-URQUIZA'!I88+'ING-MES-SAN MARTIN'!I88</f>
        <v>501736419.15240002</v>
      </c>
      <c r="J87" s="37">
        <f>'ING-MES-FERROSUR'!J88+'ING-MES-FEPSA'!J88+'ING-MES-NCA'!J88+'ING-MES-BELGRANO'!J88+'ING-MES-URQUIZA'!J88+'ING-MES-SAN MARTIN'!J88</f>
        <v>479445505.69</v>
      </c>
      <c r="K87" s="37">
        <f>'ING-MES-FERROSUR'!K88+'ING-MES-FEPSA'!K88+'ING-MES-NCA'!K88+'ING-MES-BELGRANO'!K88+'ING-MES-URQUIZA'!K88+'ING-MES-SAN MARTIN'!K88</f>
        <v>0</v>
      </c>
      <c r="L87" s="15">
        <f>'ING-MES-FERROSUR'!L88+'ING-MES-FEPSA'!L88+'ING-MES-NCA'!L88+'ING-MES-BELGRANO'!L88+'ING-MES-URQUIZA'!L88+'ING-MES-SAN MARTIN'!L88</f>
        <v>0</v>
      </c>
      <c r="M87" s="15">
        <f>'ING-MES-FERROSUR'!M88+'ING-MES-FEPSA'!M88+'ING-MES-NCA'!M88+'ING-MES-BELGRANO'!M88+'ING-MES-URQUIZA'!M88+'ING-MES-SAN MARTIN'!M88</f>
        <v>0</v>
      </c>
      <c r="N87" s="15" t="e">
        <f t="shared" si="1"/>
        <v>#REF!</v>
      </c>
      <c r="O87" s="35"/>
      <c r="P87" s="35"/>
      <c r="Q87" s="35"/>
      <c r="R87" s="35"/>
      <c r="S87" s="35"/>
    </row>
    <row r="88" spans="1:19" x14ac:dyDescent="0.2">
      <c r="A88" s="18" t="s">
        <v>90</v>
      </c>
      <c r="B88" s="37">
        <f>'ING-MES-FERROSUR'!B89+'ING-MES-FEPSA'!B89+'ING-MES-NCA'!B89+'ING-MES-BELGRANO'!B89+'ING-MES-URQUIZA'!B89+'ING-MES-SAN MARTIN'!B89</f>
        <v>0</v>
      </c>
      <c r="C88" s="37">
        <f>'ING-MES-FERROSUR'!C89+'ING-MES-FEPSA'!C89+'ING-MES-NCA'!C89+'ING-MES-BELGRANO'!C89+'ING-MES-URQUIZA'!C89+'ING-MES-SAN MARTIN'!C89</f>
        <v>0</v>
      </c>
      <c r="D88" s="15">
        <f>'ING-MES-FERROSUR'!D89+'ING-MES-FEPSA'!D89+'ING-MES-NCA'!D89+'ING-MES-BELGRANO'!D89+'ING-MES-URQUIZA'!D89+'ING-MES-SAN MARTIN'!D89</f>
        <v>0</v>
      </c>
      <c r="E88" s="15">
        <f>'ING-MES-FERROSUR'!E89+'ING-MES-FEPSA'!E89+'ING-MES-NCA'!E89+'ING-MES-BELGRANO'!E89+'ING-MES-URQUIZA'!E89+'ING-MES-SAN MARTIN'!E89</f>
        <v>0</v>
      </c>
      <c r="F88" s="37">
        <f>'ING-MES-FERROSUR'!F89+'ING-MES-FEPSA'!F89+'ING-MES-NCA'!F89+'ING-MES-BELGRANO'!F89+'ING-MES-URQUIZA'!F89+'ING-MES-SAN MARTIN'!F89</f>
        <v>0</v>
      </c>
      <c r="G88" s="37">
        <f>'ING-MES-FERROSUR'!G89+'ING-MES-FEPSA'!G89+'ING-MES-NCA'!G89+'ING-MES-BELGRANO'!G89+'ING-MES-URQUIZA'!G89+'ING-MES-SAN MARTIN'!G89</f>
        <v>0</v>
      </c>
      <c r="H88" s="15">
        <f>'ING-MES-FERROSUR'!H89+'ING-MES-FEPSA'!H89+'ING-MES-NCA'!H89+'ING-MES-BELGRANO'!H89+'ING-MES-URQUIZA'!H89+'ING-MES-SAN MARTIN'!H89</f>
        <v>0</v>
      </c>
      <c r="I88" s="15">
        <f>'ING-MES-FERROSUR'!I89+'ING-MES-FEPSA'!I89+'ING-MES-NCA'!I89+'ING-MES-BELGRANO'!I89+'ING-MES-URQUIZA'!I89+'ING-MES-SAN MARTIN'!I89</f>
        <v>0</v>
      </c>
      <c r="J88" s="37">
        <f>'ING-MES-FERROSUR'!J89+'ING-MES-FEPSA'!J89+'ING-MES-NCA'!J89+'ING-MES-BELGRANO'!J89+'ING-MES-URQUIZA'!J89+'ING-MES-SAN MARTIN'!J89</f>
        <v>0</v>
      </c>
      <c r="K88" s="37">
        <f>'ING-MES-FERROSUR'!K89+'ING-MES-FEPSA'!K89+'ING-MES-NCA'!K89+'ING-MES-BELGRANO'!K89+'ING-MES-URQUIZA'!K89+'ING-MES-SAN MARTIN'!K89</f>
        <v>0</v>
      </c>
      <c r="L88" s="15">
        <f>'ING-MES-FERROSUR'!L89+'ING-MES-FEPSA'!L89+'ING-MES-NCA'!L89+'ING-MES-BELGRANO'!L89+'ING-MES-URQUIZA'!L89+'ING-MES-SAN MARTIN'!L89</f>
        <v>0</v>
      </c>
      <c r="M88" s="15">
        <f>'ING-MES-FERROSUR'!M89+'ING-MES-FEPSA'!M89+'ING-MES-NCA'!M89+'ING-MES-BELGRANO'!M89+'ING-MES-URQUIZA'!M89+'ING-MES-SAN MARTIN'!M89</f>
        <v>0</v>
      </c>
      <c r="N88" s="15">
        <f t="shared" si="1"/>
        <v>0</v>
      </c>
      <c r="O88" s="11"/>
      <c r="P88" s="11"/>
      <c r="Q88" s="11"/>
      <c r="R88" s="11"/>
      <c r="S88" s="11"/>
    </row>
    <row r="89" spans="1:19" x14ac:dyDescent="0.2">
      <c r="A89" s="18" t="s">
        <v>91</v>
      </c>
      <c r="B89" s="37">
        <f>'ING-MES-FERROSUR'!B90+'ING-MES-FEPSA'!B90+'ING-MES-NCA'!B90+'ING-MES-BELGRANO'!B90+'ING-MES-URQUIZA'!B90+'ING-MES-SAN MARTIN'!B90</f>
        <v>0</v>
      </c>
      <c r="C89" s="37">
        <f>'ING-MES-FERROSUR'!C90+'ING-MES-FEPSA'!C90+'ING-MES-NCA'!C90+'ING-MES-BELGRANO'!C90+'ING-MES-URQUIZA'!C90+'ING-MES-SAN MARTIN'!C90</f>
        <v>0</v>
      </c>
      <c r="D89" s="15">
        <f>'ING-MES-FERROSUR'!D90+'ING-MES-FEPSA'!D90+'ING-MES-NCA'!D90+'ING-MES-BELGRANO'!D90+'ING-MES-URQUIZA'!D90+'ING-MES-SAN MARTIN'!D90</f>
        <v>0</v>
      </c>
      <c r="E89" s="15">
        <f>'ING-MES-FERROSUR'!E90+'ING-MES-FEPSA'!E90+'ING-MES-NCA'!E90+'ING-MES-BELGRANO'!E90+'ING-MES-URQUIZA'!E90+'ING-MES-SAN MARTIN'!E90</f>
        <v>0</v>
      </c>
      <c r="F89" s="37">
        <f>'ING-MES-FERROSUR'!F90+'ING-MES-FEPSA'!F90+'ING-MES-NCA'!F90+'ING-MES-BELGRANO'!F90+'ING-MES-URQUIZA'!F90+'ING-MES-SAN MARTIN'!F90</f>
        <v>0</v>
      </c>
      <c r="G89" s="37">
        <f>'ING-MES-FERROSUR'!G90+'ING-MES-FEPSA'!G90+'ING-MES-NCA'!G90+'ING-MES-BELGRANO'!G90+'ING-MES-URQUIZA'!G90+'ING-MES-SAN MARTIN'!G90</f>
        <v>0</v>
      </c>
      <c r="H89" s="15">
        <f>'ING-MES-FERROSUR'!H90+'ING-MES-FEPSA'!H90+'ING-MES-NCA'!H90+'ING-MES-BELGRANO'!H90+'ING-MES-URQUIZA'!H90+'ING-MES-SAN MARTIN'!H90</f>
        <v>0</v>
      </c>
      <c r="I89" s="15">
        <f>'ING-MES-FERROSUR'!I90+'ING-MES-FEPSA'!I90+'ING-MES-NCA'!I90+'ING-MES-BELGRANO'!I90+'ING-MES-URQUIZA'!I90+'ING-MES-SAN MARTIN'!I90</f>
        <v>0</v>
      </c>
      <c r="J89" s="37">
        <f>'ING-MES-FERROSUR'!J90+'ING-MES-FEPSA'!J90+'ING-MES-NCA'!J90+'ING-MES-BELGRANO'!J90+'ING-MES-URQUIZA'!J90+'ING-MES-SAN MARTIN'!J90</f>
        <v>0</v>
      </c>
      <c r="K89" s="37">
        <f>'ING-MES-FERROSUR'!K90+'ING-MES-FEPSA'!K90+'ING-MES-NCA'!K90+'ING-MES-BELGRANO'!K90+'ING-MES-URQUIZA'!K90+'ING-MES-SAN MARTIN'!K90</f>
        <v>0</v>
      </c>
      <c r="L89" s="15">
        <f>'ING-MES-FERROSUR'!L90+'ING-MES-FEPSA'!L90+'ING-MES-NCA'!L90+'ING-MES-BELGRANO'!L90+'ING-MES-URQUIZA'!L90+'ING-MES-SAN MARTIN'!L90</f>
        <v>0</v>
      </c>
      <c r="M89" s="15">
        <f>'ING-MES-FERROSUR'!M90+'ING-MES-FEPSA'!M90+'ING-MES-NCA'!M90+'ING-MES-BELGRANO'!M90+'ING-MES-URQUIZA'!M90+'ING-MES-SAN MARTIN'!M90</f>
        <v>0</v>
      </c>
      <c r="N89" s="15">
        <f t="shared" si="1"/>
        <v>0</v>
      </c>
      <c r="O89" s="11"/>
      <c r="P89" s="11"/>
      <c r="Q89" s="11"/>
      <c r="R89" s="11"/>
      <c r="S89" s="11"/>
    </row>
    <row r="90" spans="1:19" s="36" customFormat="1" x14ac:dyDescent="0.2">
      <c r="A90" s="18" t="s">
        <v>129</v>
      </c>
      <c r="B90" s="37">
        <f>'ING-MES-FERROSUR'!B91+'ING-MES-FEPSA'!B91+'ING-MES-NCA'!B91+'ING-MES-BELGRANO'!B91+'ING-MES-URQUIZA'!B91+'ING-MES-SAN MARTIN'!B91</f>
        <v>92037705.189999998</v>
      </c>
      <c r="C90" s="37">
        <f>'ING-MES-FERROSUR'!C91+'ING-MES-FEPSA'!C91+'ING-MES-NCA'!C91+'ING-MES-BELGRANO'!C91+'ING-MES-URQUIZA'!C91+'ING-MES-SAN MARTIN'!C91</f>
        <v>131350215.59999999</v>
      </c>
      <c r="D90" s="15">
        <f>'ING-MES-FERROSUR'!D91+'ING-MES-FEPSA'!D91+'ING-MES-NCA'!D91+'ING-MES-BELGRANO'!D91+'ING-MES-URQUIZA'!D91+'ING-MES-SAN MARTIN'!D91</f>
        <v>123056667.68000001</v>
      </c>
      <c r="E90" s="15">
        <f>'ING-MES-FERROSUR'!E91+'ING-MES-FEPSA'!E91+'ING-MES-NCA'!E91+'ING-MES-BELGRANO'!E91+'ING-MES-URQUIZA'!E91+'ING-MES-SAN MARTIN'!E91</f>
        <v>109678253.92</v>
      </c>
      <c r="F90" s="37">
        <f>'ING-MES-FERROSUR'!F91+'ING-MES-FEPSA'!F91+'ING-MES-NCA'!F91+'ING-MES-BELGRANO'!F91+'ING-MES-URQUIZA'!F91+'ING-MES-SAN MARTIN'!F91</f>
        <v>63730581.32</v>
      </c>
      <c r="G90" s="37">
        <f>'ING-MES-FERROSUR'!G91+'ING-MES-FEPSA'!G91+'ING-MES-NCA'!G91+'ING-MES-BELGRANO'!G91+'ING-MES-URQUIZA'!G91+'ING-MES-SAN MARTIN'!G91</f>
        <v>65276522.75</v>
      </c>
      <c r="H90" s="15">
        <f>'ING-MES-FERROSUR'!H91+'ING-MES-FEPSA'!H91+'ING-MES-NCA'!H91+'ING-MES-BELGRANO'!H91+'ING-MES-URQUIZA'!H91+'ING-MES-SAN MARTIN'!H91</f>
        <v>82516895.540000007</v>
      </c>
      <c r="I90" s="15">
        <f>'ING-MES-FERROSUR'!I91+'ING-MES-FEPSA'!I91+'ING-MES-NCA'!I91+'ING-MES-BELGRANO'!I91+'ING-MES-URQUIZA'!I91+'ING-MES-SAN MARTIN'!I91</f>
        <v>175692965.5</v>
      </c>
      <c r="J90" s="37">
        <f>'ING-MES-FERROSUR'!J91+'ING-MES-FEPSA'!J91+'ING-MES-NCA'!J91+'ING-MES-BELGRANO'!J91+'ING-MES-URQUIZA'!J91+'ING-MES-SAN MARTIN'!J91</f>
        <v>152742906.18000001</v>
      </c>
      <c r="K90" s="37">
        <f>'ING-MES-FERROSUR'!K91+'ING-MES-FEPSA'!K91+'ING-MES-NCA'!K91+'ING-MES-BELGRANO'!K91+'ING-MES-URQUIZA'!K91+'ING-MES-SAN MARTIN'!K91</f>
        <v>0</v>
      </c>
      <c r="L90" s="15">
        <f>'ING-MES-FERROSUR'!L91+'ING-MES-FEPSA'!L91+'ING-MES-NCA'!L91+'ING-MES-BELGRANO'!L91+'ING-MES-URQUIZA'!L91+'ING-MES-SAN MARTIN'!L91</f>
        <v>0</v>
      </c>
      <c r="M90" s="15">
        <f>'ING-MES-FERROSUR'!M91+'ING-MES-FEPSA'!M91+'ING-MES-NCA'!M91+'ING-MES-BELGRANO'!M91+'ING-MES-URQUIZA'!M91+'ING-MES-SAN MARTIN'!M91</f>
        <v>0</v>
      </c>
      <c r="N90" s="15">
        <f t="shared" si="1"/>
        <v>996082713.68000007</v>
      </c>
      <c r="O90" s="35"/>
      <c r="P90" s="35"/>
      <c r="Q90" s="35"/>
      <c r="R90" s="35"/>
      <c r="S90" s="35"/>
    </row>
    <row r="91" spans="1:19" x14ac:dyDescent="0.2">
      <c r="A91" s="18" t="s">
        <v>93</v>
      </c>
      <c r="B91" s="37">
        <f>'ING-MES-FERROSUR'!B92+'ING-MES-FEPSA'!B92+'ING-MES-NCA'!B92+'ING-MES-BELGRANO'!B92+'ING-MES-URQUIZA'!B92+'ING-MES-SAN MARTIN'!B92</f>
        <v>638254771.02999997</v>
      </c>
      <c r="C91" s="37">
        <f>'ING-MES-FERROSUR'!C92+'ING-MES-FEPSA'!C92+'ING-MES-NCA'!C92+'ING-MES-BELGRANO'!C92+'ING-MES-URQUIZA'!C92+'ING-MES-SAN MARTIN'!C92</f>
        <v>710156581.29999995</v>
      </c>
      <c r="D91" s="15">
        <f>'ING-MES-FERROSUR'!D92+'ING-MES-FEPSA'!D92+'ING-MES-NCA'!D92+'ING-MES-BELGRANO'!D92+'ING-MES-URQUIZA'!D92+'ING-MES-SAN MARTIN'!D92</f>
        <v>1078036045</v>
      </c>
      <c r="E91" s="15">
        <f>'ING-MES-FERROSUR'!E92+'ING-MES-FEPSA'!E92+'ING-MES-NCA'!E92+'ING-MES-BELGRANO'!E92+'ING-MES-URQUIZA'!E92+'ING-MES-SAN MARTIN'!E92</f>
        <v>1513479157.8399999</v>
      </c>
      <c r="F91" s="37">
        <f>'ING-MES-FERROSUR'!F92+'ING-MES-FEPSA'!F92+'ING-MES-NCA'!F92+'ING-MES-BELGRANO'!F92+'ING-MES-URQUIZA'!F92+'ING-MES-SAN MARTIN'!F92</f>
        <v>2010853229.25</v>
      </c>
      <c r="G91" s="37">
        <f>'ING-MES-FERROSUR'!G92+'ING-MES-FEPSA'!G92+'ING-MES-NCA'!G92+'ING-MES-BELGRANO'!G92+'ING-MES-URQUIZA'!G92+'ING-MES-SAN MARTIN'!G92</f>
        <v>1896420796.4000001</v>
      </c>
      <c r="H91" s="15">
        <f>'ING-MES-FERROSUR'!H92+'ING-MES-FEPSA'!H92+'ING-MES-NCA'!H92+'ING-MES-BELGRANO'!H92+'ING-MES-URQUIZA'!H92+'ING-MES-SAN MARTIN'!H92</f>
        <v>2553728142.7999997</v>
      </c>
      <c r="I91" s="15">
        <f>'ING-MES-FERROSUR'!I92+'ING-MES-FEPSA'!I92+'ING-MES-NCA'!I92+'ING-MES-BELGRANO'!I92+'ING-MES-URQUIZA'!I92+'ING-MES-SAN MARTIN'!I92</f>
        <v>1581165758.5999999</v>
      </c>
      <c r="J91" s="37">
        <f>'ING-MES-FERROSUR'!J92+'ING-MES-FEPSA'!J92+'ING-MES-NCA'!J92+'ING-MES-BELGRANO'!J92+'ING-MES-URQUIZA'!J92+'ING-MES-SAN MARTIN'!J92</f>
        <v>1897343805.1999998</v>
      </c>
      <c r="K91" s="37">
        <f>'ING-MES-FERROSUR'!K92+'ING-MES-FEPSA'!K92+'ING-MES-NCA'!K92+'ING-MES-BELGRANO'!K92+'ING-MES-URQUIZA'!K92+'ING-MES-SAN MARTIN'!K92</f>
        <v>0</v>
      </c>
      <c r="L91" s="15">
        <f>'ING-MES-FERROSUR'!L92+'ING-MES-FEPSA'!L92+'ING-MES-NCA'!L92+'ING-MES-BELGRANO'!L92+'ING-MES-URQUIZA'!L92+'ING-MES-SAN MARTIN'!L92</f>
        <v>0</v>
      </c>
      <c r="M91" s="15">
        <f>'ING-MES-FERROSUR'!M92+'ING-MES-FEPSA'!M92+'ING-MES-NCA'!M92+'ING-MES-BELGRANO'!M92+'ING-MES-URQUIZA'!M92+'ING-MES-SAN MARTIN'!M92</f>
        <v>0</v>
      </c>
      <c r="N91" s="15">
        <f t="shared" si="1"/>
        <v>13879438287.419998</v>
      </c>
      <c r="O91" s="11"/>
      <c r="P91" s="11"/>
      <c r="Q91" s="11"/>
      <c r="R91" s="11"/>
      <c r="S91" s="11"/>
    </row>
    <row r="92" spans="1:19" x14ac:dyDescent="0.2">
      <c r="A92" s="18" t="s">
        <v>92</v>
      </c>
      <c r="B92" s="37">
        <f>'ING-MES-FERROSUR'!B93+'ING-MES-FEPSA'!B93+'ING-MES-NCA'!B93+'ING-MES-BELGRANO'!B93+'ING-MES-URQUIZA'!B93+'ING-MES-SAN MARTIN'!B93</f>
        <v>36101155.399999999</v>
      </c>
      <c r="C92" s="37">
        <f>'ING-MES-FERROSUR'!C93+'ING-MES-FEPSA'!C93+'ING-MES-NCA'!C93+'ING-MES-BELGRANO'!C93+'ING-MES-URQUIZA'!C93+'ING-MES-SAN MARTIN'!C93</f>
        <v>71267218.789999783</v>
      </c>
      <c r="D92" s="15">
        <f>'ING-MES-FERROSUR'!D93+'ING-MES-FEPSA'!D93+'ING-MES-NCA'!D93+'ING-MES-BELGRANO'!D93+'ING-MES-URQUIZA'!D93+'ING-MES-SAN MARTIN'!D93</f>
        <v>64472110.560000002</v>
      </c>
      <c r="E92" s="15">
        <f>'ING-MES-FERROSUR'!E93+'ING-MES-FEPSA'!E93+'ING-MES-NCA'!E93+'ING-MES-BELGRANO'!E93+'ING-MES-URQUIZA'!E93+'ING-MES-SAN MARTIN'!E93</f>
        <v>102160510.12</v>
      </c>
      <c r="F92" s="37">
        <f>'ING-MES-FERROSUR'!F93+'ING-MES-FEPSA'!F93+'ING-MES-NCA'!F93+'ING-MES-BELGRANO'!F93+'ING-MES-URQUIZA'!F93+'ING-MES-SAN MARTIN'!F93</f>
        <v>137496734.69999999</v>
      </c>
      <c r="G92" s="37">
        <f>'ING-MES-FERROSUR'!G93+'ING-MES-FEPSA'!G93+'ING-MES-NCA'!G93+'ING-MES-BELGRANO'!G93+'ING-MES-URQUIZA'!G93+'ING-MES-SAN MARTIN'!G93</f>
        <v>102717975.18000001</v>
      </c>
      <c r="H92" s="15">
        <f>'ING-MES-FERROSUR'!H93+'ING-MES-FEPSA'!H93+'ING-MES-NCA'!H93+'ING-MES-BELGRANO'!H93+'ING-MES-URQUIZA'!H93+'ING-MES-SAN MARTIN'!H93</f>
        <v>169134001.30000001</v>
      </c>
      <c r="I92" s="15">
        <f>'ING-MES-FERROSUR'!I93+'ING-MES-FEPSA'!I93+'ING-MES-NCA'!I93+'ING-MES-BELGRANO'!I93+'ING-MES-URQUIZA'!I93+'ING-MES-SAN MARTIN'!I93</f>
        <v>127985279.25000001</v>
      </c>
      <c r="J92" s="37">
        <f>'ING-MES-FERROSUR'!J93+'ING-MES-FEPSA'!J93+'ING-MES-NCA'!J93+'ING-MES-BELGRANO'!J93+'ING-MES-URQUIZA'!J93+'ING-MES-SAN MARTIN'!J93</f>
        <v>91976376.450000003</v>
      </c>
      <c r="K92" s="37">
        <f>'ING-MES-FERROSUR'!K93+'ING-MES-FEPSA'!K93+'ING-MES-NCA'!K93+'ING-MES-BELGRANO'!K93+'ING-MES-URQUIZA'!K93+'ING-MES-SAN MARTIN'!K93</f>
        <v>0</v>
      </c>
      <c r="L92" s="15">
        <f>'ING-MES-FERROSUR'!L93+'ING-MES-FEPSA'!L93+'ING-MES-NCA'!L93+'ING-MES-BELGRANO'!L93+'ING-MES-URQUIZA'!L93+'ING-MES-SAN MARTIN'!L93</f>
        <v>0</v>
      </c>
      <c r="M92" s="15">
        <f>'ING-MES-FERROSUR'!M93+'ING-MES-FEPSA'!M93+'ING-MES-NCA'!M93+'ING-MES-BELGRANO'!M93+'ING-MES-URQUIZA'!M93+'ING-MES-SAN MARTIN'!M93</f>
        <v>0</v>
      </c>
      <c r="N92" s="15">
        <f t="shared" si="1"/>
        <v>903311361.74999976</v>
      </c>
      <c r="O92" s="11"/>
      <c r="P92" s="11"/>
      <c r="Q92" s="11"/>
      <c r="R92" s="11"/>
      <c r="S92" s="11"/>
    </row>
    <row r="93" spans="1:19" ht="12" thickBot="1" x14ac:dyDescent="0.25">
      <c r="A93" s="18" t="s">
        <v>13</v>
      </c>
      <c r="B93" s="19">
        <f>'ING-MES-FERROSUR'!B94+'ING-MES-FEPSA'!B94+'ING-MES-NCA'!B94+'ING-MES-BELGRANO'!B94+'ING-MES-URQUIZA'!B94+'ING-MES-SAN MARTIN'!B94</f>
        <v>574779.6</v>
      </c>
      <c r="C93" s="19">
        <f>'ING-MES-FERROSUR'!C94+'ING-MES-FEPSA'!C94+'ING-MES-NCA'!C94+'ING-MES-BELGRANO'!C94+'ING-MES-URQUIZA'!C94+'ING-MES-SAN MARTIN'!C94</f>
        <v>0</v>
      </c>
      <c r="D93" s="20">
        <f>'ING-MES-FERROSUR'!D94+'ING-MES-FEPSA'!D94+'ING-MES-NCA'!D94+'ING-MES-BELGRANO'!D94+'ING-MES-URQUIZA'!D94+'ING-MES-SAN MARTIN'!D94</f>
        <v>1059945.6000000001</v>
      </c>
      <c r="E93" s="20">
        <f>'ING-MES-FERROSUR'!E94+'ING-MES-FEPSA'!E94+'ING-MES-NCA'!E94+'ING-MES-BELGRANO'!E94+'ING-MES-URQUIZA'!E94+'ING-MES-SAN MARTIN'!E94</f>
        <v>4502621.25</v>
      </c>
      <c r="F93" s="19">
        <f>'ING-MES-FERROSUR'!F94+'ING-MES-FEPSA'!F94+'ING-MES-NCA'!F94+'ING-MES-BELGRANO'!F94+'ING-MES-URQUIZA'!F94+'ING-MES-SAN MARTIN'!F94</f>
        <v>5138059.71</v>
      </c>
      <c r="G93" s="19">
        <f>'ING-MES-FERROSUR'!G94+'ING-MES-FEPSA'!G94+'ING-MES-NCA'!G94+'ING-MES-BELGRANO'!G94+'ING-MES-URQUIZA'!G94+'ING-MES-SAN MARTIN'!G94</f>
        <v>2845760.5</v>
      </c>
      <c r="H93" s="20">
        <f>'ING-MES-FERROSUR'!H94+'ING-MES-FEPSA'!H94+'ING-MES-NCA'!H94+'ING-MES-BELGRANO'!H94+'ING-MES-URQUIZA'!H94+'ING-MES-SAN MARTIN'!H94</f>
        <v>2970043.2</v>
      </c>
      <c r="I93" s="20">
        <f>'ING-MES-FERROSUR'!I94+'ING-MES-FEPSA'!I94+'ING-MES-NCA'!I94+'ING-MES-BELGRANO'!I94+'ING-MES-URQUIZA'!I94+'ING-MES-SAN MARTIN'!I94</f>
        <v>36335656.57</v>
      </c>
      <c r="J93" s="19">
        <f>'ING-MES-FERROSUR'!J94+'ING-MES-FEPSA'!J94+'ING-MES-NCA'!J94+'ING-MES-BELGRANO'!J94+'ING-MES-URQUIZA'!J94+'ING-MES-SAN MARTIN'!J94</f>
        <v>6682035.9000000004</v>
      </c>
      <c r="K93" s="19">
        <f>'ING-MES-FERROSUR'!K94+'ING-MES-FEPSA'!K94+'ING-MES-NCA'!K94+'ING-MES-BELGRANO'!K94+'ING-MES-URQUIZA'!K94+'ING-MES-SAN MARTIN'!K94</f>
        <v>0</v>
      </c>
      <c r="L93" s="20">
        <f>'ING-MES-FERROSUR'!L94+'ING-MES-FEPSA'!L94+'ING-MES-NCA'!L94+'ING-MES-BELGRANO'!L94+'ING-MES-URQUIZA'!L94+'ING-MES-SAN MARTIN'!L94</f>
        <v>0</v>
      </c>
      <c r="M93" s="20">
        <f>'ING-MES-FERROSUR'!M94+'ING-MES-FEPSA'!M94+'ING-MES-NCA'!M94+'ING-MES-BELGRANO'!M94+'ING-MES-URQUIZA'!M94+'ING-MES-SAN MARTIN'!M94</f>
        <v>0</v>
      </c>
      <c r="N93" s="20">
        <f t="shared" si="1"/>
        <v>60108902.329999998</v>
      </c>
      <c r="O93" s="11"/>
      <c r="P93" s="11"/>
      <c r="Q93" s="11"/>
      <c r="R93" s="11"/>
      <c r="S93" s="11"/>
    </row>
    <row r="94" spans="1:19" ht="12" thickBot="1" x14ac:dyDescent="0.25">
      <c r="A94" s="6" t="s">
        <v>94</v>
      </c>
      <c r="B94" s="7">
        <f>'ING-MES-FERROSUR'!B95+'ING-MES-FEPSA'!B95+'ING-MES-NCA'!B95+'ING-MES-BELGRANO'!B95+'ING-MES-URQUIZA'!B95+'ING-MES-SAN MARTIN'!B95</f>
        <v>115809838.3</v>
      </c>
      <c r="C94" s="7">
        <f>'ING-MES-FERROSUR'!C95+'ING-MES-FEPSA'!C95+'ING-MES-NCA'!C95+'ING-MES-BELGRANO'!C95+'ING-MES-URQUIZA'!C95+'ING-MES-SAN MARTIN'!C95</f>
        <v>516443703.05999994</v>
      </c>
      <c r="D94" s="8">
        <f>'ING-MES-FERROSUR'!D95+'ING-MES-FEPSA'!D95+'ING-MES-NCA'!D95+'ING-MES-BELGRANO'!D95+'ING-MES-URQUIZA'!D95+'ING-MES-SAN MARTIN'!D95</f>
        <v>707189262.24000001</v>
      </c>
      <c r="E94" s="8">
        <f>'ING-MES-FERROSUR'!E95+'ING-MES-FEPSA'!E95+'ING-MES-NCA'!E95+'ING-MES-BELGRANO'!E95+'ING-MES-URQUIZA'!E95+'ING-MES-SAN MARTIN'!E95</f>
        <v>613586190.12</v>
      </c>
      <c r="F94" s="8">
        <f>'ING-MES-FERROSUR'!F95+'ING-MES-FEPSA'!F95+'ING-MES-NCA'!F95+'ING-MES-BELGRANO'!F95+'ING-MES-URQUIZA'!F95+'ING-MES-SAN MARTIN'!F95</f>
        <v>1016771314.79</v>
      </c>
      <c r="G94" s="8">
        <f>'ING-MES-FERROSUR'!G95+'ING-MES-FEPSA'!G95+'ING-MES-NCA'!G95+'ING-MES-BELGRANO'!G95+'ING-MES-URQUIZA'!G95+'ING-MES-SAN MARTIN'!G95</f>
        <v>871792154.87</v>
      </c>
      <c r="H94" s="8">
        <f>'ING-MES-FERROSUR'!H95+'ING-MES-FEPSA'!H95+'ING-MES-NCA'!H95+'ING-MES-BELGRANO'!H95+'ING-MES-URQUIZA'!H95+'ING-MES-SAN MARTIN'!H95</f>
        <v>897625211.71000004</v>
      </c>
      <c r="I94" s="8">
        <f>'ING-MES-FERROSUR'!I95+'ING-MES-FEPSA'!I95+'ING-MES-NCA'!I95+'ING-MES-BELGRANO'!I95+'ING-MES-URQUIZA'!I95+'ING-MES-SAN MARTIN'!I95</f>
        <v>895953794.00999999</v>
      </c>
      <c r="J94" s="8">
        <f>'ING-MES-FERROSUR'!J95+'ING-MES-FEPSA'!J95+'ING-MES-NCA'!J95+'ING-MES-BELGRANO'!J95+'ING-MES-URQUIZA'!J95+'ING-MES-SAN MARTIN'!J95</f>
        <v>926647514.3499999</v>
      </c>
      <c r="K94" s="8">
        <f>'ING-MES-FERROSUR'!K95+'ING-MES-FEPSA'!K95+'ING-MES-NCA'!K95+'ING-MES-BELGRANO'!K95+'ING-MES-URQUIZA'!K95+'ING-MES-SAN MARTIN'!K95</f>
        <v>0</v>
      </c>
      <c r="L94" s="8">
        <f>'ING-MES-FERROSUR'!L95+'ING-MES-FEPSA'!L95+'ING-MES-NCA'!L95+'ING-MES-BELGRANO'!L95+'ING-MES-URQUIZA'!L95+'ING-MES-SAN MARTIN'!L95</f>
        <v>0</v>
      </c>
      <c r="M94" s="8">
        <f>'ING-MES-FERROSUR'!M95+'ING-MES-FEPSA'!M95+'ING-MES-NCA'!M95+'ING-MES-BELGRANO'!M95+'ING-MES-URQUIZA'!M95+'ING-MES-SAN MARTIN'!M95</f>
        <v>0</v>
      </c>
      <c r="N94" s="8">
        <f t="shared" si="1"/>
        <v>6561818983.4500008</v>
      </c>
      <c r="O94" s="11"/>
      <c r="P94" s="11"/>
      <c r="Q94" s="11"/>
      <c r="R94" s="11"/>
      <c r="S94" s="11"/>
    </row>
    <row r="95" spans="1:19" x14ac:dyDescent="0.2">
      <c r="A95" s="18" t="s">
        <v>95</v>
      </c>
      <c r="B95" s="13">
        <f>'ING-MES-FERROSUR'!B96+'ING-MES-FEPSA'!B96+'ING-MES-NCA'!B96+'ING-MES-BELGRANO'!B96+'ING-MES-URQUIZA'!B96+'ING-MES-SAN MARTIN'!B96</f>
        <v>88466024.219999999</v>
      </c>
      <c r="C95" s="13">
        <f>'ING-MES-FERROSUR'!C96+'ING-MES-FEPSA'!C96+'ING-MES-NCA'!C96+'ING-MES-BELGRANO'!C96+'ING-MES-URQUIZA'!C96+'ING-MES-SAN MARTIN'!C96</f>
        <v>403102420.05999994</v>
      </c>
      <c r="D95" s="14">
        <f>'ING-MES-FERROSUR'!D96+'ING-MES-FEPSA'!D96+'ING-MES-NCA'!D96+'ING-MES-BELGRANO'!D96+'ING-MES-URQUIZA'!D96+'ING-MES-SAN MARTIN'!D96</f>
        <v>584321677.5</v>
      </c>
      <c r="E95" s="14">
        <f>'ING-MES-FERROSUR'!E96+'ING-MES-FEPSA'!E96+'ING-MES-NCA'!E96+'ING-MES-BELGRANO'!E96+'ING-MES-URQUIZA'!E96+'ING-MES-SAN MARTIN'!E96</f>
        <v>537300510.87</v>
      </c>
      <c r="F95" s="13">
        <f>'ING-MES-FERROSUR'!F96+'ING-MES-FEPSA'!F96+'ING-MES-NCA'!F96+'ING-MES-BELGRANO'!F96+'ING-MES-URQUIZA'!F96+'ING-MES-SAN MARTIN'!F96</f>
        <v>902854772.5999999</v>
      </c>
      <c r="G95" s="13">
        <f>'ING-MES-FERROSUR'!G96+'ING-MES-FEPSA'!G96+'ING-MES-NCA'!G96+'ING-MES-BELGRANO'!G96+'ING-MES-URQUIZA'!G96+'ING-MES-SAN MARTIN'!G96</f>
        <v>748102677.40999997</v>
      </c>
      <c r="H95" s="14">
        <f>'ING-MES-FERROSUR'!H96+'ING-MES-FEPSA'!H96+'ING-MES-NCA'!H96+'ING-MES-BELGRANO'!H96+'ING-MES-URQUIZA'!H96+'ING-MES-SAN MARTIN'!H96</f>
        <v>737137268.15999997</v>
      </c>
      <c r="I95" s="14">
        <f>'ING-MES-FERROSUR'!I96+'ING-MES-FEPSA'!I96+'ING-MES-NCA'!I96+'ING-MES-BELGRANO'!I96+'ING-MES-URQUIZA'!I96+'ING-MES-SAN MARTIN'!I96</f>
        <v>743538297.80999994</v>
      </c>
      <c r="J95" s="13">
        <f>'ING-MES-FERROSUR'!J96+'ING-MES-FEPSA'!J96+'ING-MES-NCA'!J96+'ING-MES-BELGRANO'!J96+'ING-MES-URQUIZA'!J96+'ING-MES-SAN MARTIN'!J96</f>
        <v>767521267.94999993</v>
      </c>
      <c r="K95" s="13">
        <f>'ING-MES-FERROSUR'!K96+'ING-MES-FEPSA'!K96+'ING-MES-NCA'!K96+'ING-MES-BELGRANO'!K96+'ING-MES-URQUIZA'!K96+'ING-MES-SAN MARTIN'!K96</f>
        <v>0</v>
      </c>
      <c r="L95" s="14">
        <f>'ING-MES-FERROSUR'!L96+'ING-MES-FEPSA'!L96+'ING-MES-NCA'!L96+'ING-MES-BELGRANO'!L96+'ING-MES-URQUIZA'!L96+'ING-MES-SAN MARTIN'!L96</f>
        <v>0</v>
      </c>
      <c r="M95" s="14">
        <f>'ING-MES-FERROSUR'!M96+'ING-MES-FEPSA'!M96+'ING-MES-NCA'!M96+'ING-MES-BELGRANO'!M96+'ING-MES-URQUIZA'!M96+'ING-MES-SAN MARTIN'!M96</f>
        <v>0</v>
      </c>
      <c r="N95" s="14">
        <f t="shared" si="1"/>
        <v>5512344916.579999</v>
      </c>
      <c r="O95" s="11"/>
      <c r="P95" s="11"/>
      <c r="Q95" s="11"/>
      <c r="R95" s="11"/>
      <c r="S95" s="11"/>
    </row>
    <row r="96" spans="1:19" x14ac:dyDescent="0.2">
      <c r="A96" s="18" t="s">
        <v>96</v>
      </c>
      <c r="B96" s="37">
        <f>'ING-MES-FERROSUR'!B97+'ING-MES-FEPSA'!B97+'ING-MES-NCA'!B97+'ING-MES-BELGRANO'!B97+'ING-MES-URQUIZA'!B97+'ING-MES-SAN MARTIN'!B97</f>
        <v>7965371.7000000002</v>
      </c>
      <c r="C96" s="37">
        <f>'ING-MES-FERROSUR'!C97+'ING-MES-FEPSA'!C97+'ING-MES-NCA'!C97+'ING-MES-BELGRANO'!C97+'ING-MES-URQUIZA'!C97+'ING-MES-SAN MARTIN'!C97</f>
        <v>63067587</v>
      </c>
      <c r="D96" s="15">
        <f>'ING-MES-FERROSUR'!D97+'ING-MES-FEPSA'!D97+'ING-MES-NCA'!D97+'ING-MES-BELGRANO'!D97+'ING-MES-URQUIZA'!D97+'ING-MES-SAN MARTIN'!D97</f>
        <v>85971930</v>
      </c>
      <c r="E96" s="15">
        <f>'ING-MES-FERROSUR'!E97+'ING-MES-FEPSA'!E97+'ING-MES-NCA'!E97+'ING-MES-BELGRANO'!E97+'ING-MES-URQUIZA'!E97+'ING-MES-SAN MARTIN'!E97</f>
        <v>76285679.25</v>
      </c>
      <c r="F96" s="37">
        <f>'ING-MES-FERROSUR'!F97+'ING-MES-FEPSA'!F97+'ING-MES-NCA'!F97+'ING-MES-BELGRANO'!F97+'ING-MES-URQUIZA'!F97+'ING-MES-SAN MARTIN'!F97</f>
        <v>113916542.19</v>
      </c>
      <c r="G96" s="37">
        <f>'ING-MES-FERROSUR'!G97+'ING-MES-FEPSA'!G97+'ING-MES-NCA'!G97+'ING-MES-BELGRANO'!G97+'ING-MES-URQUIZA'!G97+'ING-MES-SAN MARTIN'!G97</f>
        <v>123689477.45999999</v>
      </c>
      <c r="H96" s="15">
        <f>'ING-MES-FERROSUR'!H97+'ING-MES-FEPSA'!H97+'ING-MES-NCA'!H97+'ING-MES-BELGRANO'!H97+'ING-MES-URQUIZA'!H97+'ING-MES-SAN MARTIN'!H97</f>
        <v>160487943.55000001</v>
      </c>
      <c r="I96" s="15">
        <f>'ING-MES-FERROSUR'!I97+'ING-MES-FEPSA'!I97+'ING-MES-NCA'!I97+'ING-MES-BELGRANO'!I97+'ING-MES-URQUIZA'!I97+'ING-MES-SAN MARTIN'!I97</f>
        <v>152415496.19999999</v>
      </c>
      <c r="J96" s="37">
        <f>'ING-MES-FERROSUR'!J97+'ING-MES-FEPSA'!J97+'ING-MES-NCA'!J97+'ING-MES-BELGRANO'!J97+'ING-MES-URQUIZA'!J97+'ING-MES-SAN MARTIN'!J97</f>
        <v>159126246.40000001</v>
      </c>
      <c r="K96" s="37">
        <f>'ING-MES-FERROSUR'!K97+'ING-MES-FEPSA'!K97+'ING-MES-NCA'!K97+'ING-MES-BELGRANO'!K97+'ING-MES-URQUIZA'!K97+'ING-MES-SAN MARTIN'!K97</f>
        <v>0</v>
      </c>
      <c r="L96" s="15">
        <f>'ING-MES-FERROSUR'!L97+'ING-MES-FEPSA'!L97+'ING-MES-NCA'!L97+'ING-MES-BELGRANO'!L97+'ING-MES-URQUIZA'!L97+'ING-MES-SAN MARTIN'!L97</f>
        <v>0</v>
      </c>
      <c r="M96" s="15">
        <f>'ING-MES-FERROSUR'!M97+'ING-MES-FEPSA'!M97+'ING-MES-NCA'!M97+'ING-MES-BELGRANO'!M97+'ING-MES-URQUIZA'!M97+'ING-MES-SAN MARTIN'!M97</f>
        <v>0</v>
      </c>
      <c r="N96" s="15">
        <f t="shared" si="1"/>
        <v>942926273.74999988</v>
      </c>
      <c r="O96" s="11"/>
      <c r="P96" s="11"/>
      <c r="Q96" s="11"/>
      <c r="R96" s="11"/>
      <c r="S96" s="11"/>
    </row>
    <row r="97" spans="1:19" ht="12" thickBot="1" x14ac:dyDescent="0.25">
      <c r="A97" s="18" t="s">
        <v>13</v>
      </c>
      <c r="B97" s="19">
        <f>'ING-MES-FERROSUR'!B98+'ING-MES-FEPSA'!B98+'ING-MES-NCA'!B98+'ING-MES-BELGRANO'!B98+'ING-MES-URQUIZA'!B98+'ING-MES-SAN MARTIN'!B98</f>
        <v>19378442.379999999</v>
      </c>
      <c r="C97" s="19">
        <f>'ING-MES-FERROSUR'!C98+'ING-MES-FEPSA'!C98+'ING-MES-NCA'!C98+'ING-MES-BELGRANO'!C98+'ING-MES-URQUIZA'!C98+'ING-MES-SAN MARTIN'!C98</f>
        <v>50273696</v>
      </c>
      <c r="D97" s="20">
        <f>'ING-MES-FERROSUR'!D98+'ING-MES-FEPSA'!D98+'ING-MES-NCA'!D98+'ING-MES-BELGRANO'!D98+'ING-MES-URQUIZA'!D98+'ING-MES-SAN MARTIN'!D98</f>
        <v>36895654.739999995</v>
      </c>
      <c r="E97" s="20">
        <f>'ING-MES-FERROSUR'!E98+'ING-MES-FEPSA'!E98+'ING-MES-NCA'!E98+'ING-MES-BELGRANO'!E98+'ING-MES-URQUIZA'!E98+'ING-MES-SAN MARTIN'!E98</f>
        <v>0</v>
      </c>
      <c r="F97" s="19">
        <f>'ING-MES-FERROSUR'!F98+'ING-MES-FEPSA'!F98+'ING-MES-NCA'!F98+'ING-MES-BELGRANO'!F98+'ING-MES-URQUIZA'!F98+'ING-MES-SAN MARTIN'!F98</f>
        <v>0</v>
      </c>
      <c r="G97" s="19">
        <f>'ING-MES-FERROSUR'!G98+'ING-MES-FEPSA'!G98+'ING-MES-NCA'!G98+'ING-MES-BELGRANO'!G98+'ING-MES-URQUIZA'!G98+'ING-MES-SAN MARTIN'!G98</f>
        <v>0</v>
      </c>
      <c r="H97" s="20">
        <f>'ING-MES-FERROSUR'!H98+'ING-MES-FEPSA'!H98+'ING-MES-NCA'!H98+'ING-MES-BELGRANO'!H98+'ING-MES-URQUIZA'!H98+'ING-MES-SAN MARTIN'!H98</f>
        <v>0</v>
      </c>
      <c r="I97" s="20">
        <f>'ING-MES-FERROSUR'!I98+'ING-MES-FEPSA'!I98+'ING-MES-NCA'!I98+'ING-MES-BELGRANO'!I98+'ING-MES-URQUIZA'!I98+'ING-MES-SAN MARTIN'!I98</f>
        <v>0</v>
      </c>
      <c r="J97" s="19">
        <f>'ING-MES-FERROSUR'!J98+'ING-MES-FEPSA'!J98+'ING-MES-NCA'!J98+'ING-MES-BELGRANO'!J98+'ING-MES-URQUIZA'!J98+'ING-MES-SAN MARTIN'!J98</f>
        <v>0</v>
      </c>
      <c r="K97" s="19">
        <f>'ING-MES-FERROSUR'!K98+'ING-MES-FEPSA'!K98+'ING-MES-NCA'!K98+'ING-MES-BELGRANO'!K98+'ING-MES-URQUIZA'!K98+'ING-MES-SAN MARTIN'!K98</f>
        <v>0</v>
      </c>
      <c r="L97" s="20">
        <f>'ING-MES-FERROSUR'!L98+'ING-MES-FEPSA'!L98+'ING-MES-NCA'!L98+'ING-MES-BELGRANO'!L98+'ING-MES-URQUIZA'!L98+'ING-MES-SAN MARTIN'!L98</f>
        <v>0</v>
      </c>
      <c r="M97" s="20">
        <f>'ING-MES-FERROSUR'!M98+'ING-MES-FEPSA'!M98+'ING-MES-NCA'!M98+'ING-MES-BELGRANO'!M98+'ING-MES-URQUIZA'!M98+'ING-MES-SAN MARTIN'!M98</f>
        <v>0</v>
      </c>
      <c r="N97" s="20">
        <f t="shared" si="1"/>
        <v>106547793.11999999</v>
      </c>
      <c r="O97" s="11"/>
      <c r="P97" s="11"/>
      <c r="Q97" s="11"/>
      <c r="R97" s="11"/>
      <c r="S97" s="11"/>
    </row>
    <row r="98" spans="1:19" ht="12" thickBot="1" x14ac:dyDescent="0.25">
      <c r="A98" s="6" t="s">
        <v>97</v>
      </c>
      <c r="B98" s="39">
        <f>'ING-MES-FERROSUR'!B99+'ING-MES-FEPSA'!B99+'ING-MES-NCA'!B99+'ING-MES-BELGRANO'!B99+'ING-MES-URQUIZA'!B99+'ING-MES-SAN MARTIN'!B99</f>
        <v>90526373.920000002</v>
      </c>
      <c r="C98" s="39">
        <f>'ING-MES-FERROSUR'!C99+'ING-MES-FEPSA'!C99+'ING-MES-NCA'!C99+'ING-MES-BELGRANO'!C99+'ING-MES-URQUIZA'!C99+'ING-MES-SAN MARTIN'!C99</f>
        <v>131289095.66999993</v>
      </c>
      <c r="D98" s="40">
        <f>'ING-MES-FERROSUR'!D99+'ING-MES-FEPSA'!D99+'ING-MES-NCA'!D99+'ING-MES-BELGRANO'!D99+'ING-MES-URQUIZA'!D99+'ING-MES-SAN MARTIN'!D99</f>
        <v>102485645.36</v>
      </c>
      <c r="E98" s="40">
        <f>'ING-MES-FERROSUR'!E99+'ING-MES-FEPSA'!E99+'ING-MES-NCA'!E99+'ING-MES-BELGRANO'!E99+'ING-MES-URQUIZA'!E99+'ING-MES-SAN MARTIN'!E99</f>
        <v>128504020.14999999</v>
      </c>
      <c r="F98" s="40">
        <f>'ING-MES-FERROSUR'!F99+'ING-MES-FEPSA'!F99+'ING-MES-NCA'!F99+'ING-MES-BELGRANO'!F99+'ING-MES-URQUIZA'!F99+'ING-MES-SAN MARTIN'!F99</f>
        <v>91169294.450000003</v>
      </c>
      <c r="G98" s="40">
        <f>'ING-MES-FERROSUR'!G99+'ING-MES-FEPSA'!G99+'ING-MES-NCA'!G99+'ING-MES-BELGRANO'!G99+'ING-MES-URQUIZA'!G99+'ING-MES-SAN MARTIN'!G99</f>
        <v>143822937.16</v>
      </c>
      <c r="H98" s="40">
        <f>'ING-MES-FERROSUR'!H99+'ING-MES-FEPSA'!H99+'ING-MES-NCA'!H99+'ING-MES-BELGRANO'!H99+'ING-MES-URQUIZA'!H99+'ING-MES-SAN MARTIN'!H99</f>
        <v>158964603.55000001</v>
      </c>
      <c r="I98" s="40">
        <f>'ING-MES-FERROSUR'!I99+'ING-MES-FEPSA'!I99+'ING-MES-NCA'!I99+'ING-MES-BELGRANO'!I99+'ING-MES-URQUIZA'!I99+'ING-MES-SAN MARTIN'!I99</f>
        <v>69780979.200000003</v>
      </c>
      <c r="J98" s="40">
        <f>'ING-MES-FERROSUR'!J99+'ING-MES-FEPSA'!J99+'ING-MES-NCA'!J99+'ING-MES-BELGRANO'!J99+'ING-MES-URQUIZA'!J99+'ING-MES-SAN MARTIN'!J99</f>
        <v>108001673.06999999</v>
      </c>
      <c r="K98" s="40">
        <f>'ING-MES-FERROSUR'!K99+'ING-MES-FEPSA'!K99+'ING-MES-NCA'!K99+'ING-MES-BELGRANO'!K99+'ING-MES-URQUIZA'!K99+'ING-MES-SAN MARTIN'!K99</f>
        <v>0</v>
      </c>
      <c r="L98" s="40">
        <f>'ING-MES-FERROSUR'!L99+'ING-MES-FEPSA'!L99+'ING-MES-NCA'!L99+'ING-MES-BELGRANO'!L99+'ING-MES-URQUIZA'!L99+'ING-MES-SAN MARTIN'!L99</f>
        <v>0</v>
      </c>
      <c r="M98" s="40">
        <f>'ING-MES-FERROSUR'!M99+'ING-MES-FEPSA'!M99+'ING-MES-NCA'!M99+'ING-MES-BELGRANO'!M99+'ING-MES-URQUIZA'!M99+'ING-MES-SAN MARTIN'!M99</f>
        <v>0</v>
      </c>
      <c r="N98" s="8">
        <f t="shared" si="1"/>
        <v>1024544622.53</v>
      </c>
      <c r="O98" s="11"/>
      <c r="P98" s="11"/>
      <c r="Q98" s="11"/>
      <c r="R98" s="11"/>
      <c r="S98" s="11"/>
    </row>
    <row r="99" spans="1:19" ht="12" thickBot="1" x14ac:dyDescent="0.25">
      <c r="A99" s="24" t="s">
        <v>97</v>
      </c>
      <c r="B99" s="41">
        <f>'ING-MES-FERROSUR'!B100+'ING-MES-FEPSA'!B100+'ING-MES-NCA'!B100+'ING-MES-BELGRANO'!B100+'ING-MES-URQUIZA'!B100+'ING-MES-SAN MARTIN'!B100</f>
        <v>90526373.920000002</v>
      </c>
      <c r="C99" s="22">
        <f>'ING-MES-FERROSUR'!C100+'ING-MES-FEPSA'!C100+'ING-MES-NCA'!C100+'ING-MES-BELGRANO'!C100+'ING-MES-URQUIZA'!C100+'ING-MES-SAN MARTIN'!C100</f>
        <v>131289095.66999993</v>
      </c>
      <c r="D99" s="23">
        <f>'ING-MES-FERROSUR'!D100+'ING-MES-FEPSA'!D100+'ING-MES-NCA'!D100+'ING-MES-BELGRANO'!D100+'ING-MES-URQUIZA'!D100+'ING-MES-SAN MARTIN'!D100</f>
        <v>102485645.36</v>
      </c>
      <c r="E99" s="23">
        <f>'ING-MES-FERROSUR'!E100+'ING-MES-FEPSA'!E100+'ING-MES-NCA'!E100+'ING-MES-BELGRANO'!E100+'ING-MES-URQUIZA'!E100+'ING-MES-SAN MARTIN'!E100</f>
        <v>128504020.14999999</v>
      </c>
      <c r="F99" s="41">
        <f>'ING-MES-FERROSUR'!F100+'ING-MES-FEPSA'!F100+'ING-MES-NCA'!F100+'ING-MES-BELGRANO'!F100+'ING-MES-URQUIZA'!F100+'ING-MES-SAN MARTIN'!F100</f>
        <v>91169294.450000003</v>
      </c>
      <c r="G99" s="22">
        <f>'ING-MES-FERROSUR'!G100+'ING-MES-FEPSA'!G100+'ING-MES-NCA'!G100+'ING-MES-BELGRANO'!G100+'ING-MES-URQUIZA'!G100+'ING-MES-SAN MARTIN'!G100</f>
        <v>143822937.16</v>
      </c>
      <c r="H99" s="23">
        <f>'ING-MES-FERROSUR'!H100+'ING-MES-FEPSA'!H100+'ING-MES-NCA'!H100+'ING-MES-BELGRANO'!H100+'ING-MES-URQUIZA'!H100+'ING-MES-SAN MARTIN'!H100</f>
        <v>158964603.55000001</v>
      </c>
      <c r="I99" s="23">
        <f>'ING-MES-FERROSUR'!I100+'ING-MES-FEPSA'!I100+'ING-MES-NCA'!I100+'ING-MES-BELGRANO'!I100+'ING-MES-URQUIZA'!I100+'ING-MES-SAN MARTIN'!I100</f>
        <v>69780979.200000003</v>
      </c>
      <c r="J99" s="41">
        <f>'ING-MES-FERROSUR'!J100+'ING-MES-FEPSA'!J100+'ING-MES-NCA'!J100+'ING-MES-BELGRANO'!J100+'ING-MES-URQUIZA'!J100+'ING-MES-SAN MARTIN'!J100</f>
        <v>108001673.06999999</v>
      </c>
      <c r="K99" s="22">
        <f>'ING-MES-FERROSUR'!K100+'ING-MES-FEPSA'!K100+'ING-MES-NCA'!K100+'ING-MES-BELGRANO'!K100+'ING-MES-URQUIZA'!K100+'ING-MES-SAN MARTIN'!K100</f>
        <v>0</v>
      </c>
      <c r="L99" s="23">
        <f>'ING-MES-FERROSUR'!L100+'ING-MES-FEPSA'!L100+'ING-MES-NCA'!L100+'ING-MES-BELGRANO'!L100+'ING-MES-URQUIZA'!L100+'ING-MES-SAN MARTIN'!L100</f>
        <v>0</v>
      </c>
      <c r="M99" s="23">
        <f>'ING-MES-FERROSUR'!M100+'ING-MES-FEPSA'!M100+'ING-MES-NCA'!M100+'ING-MES-BELGRANO'!M100+'ING-MES-URQUIZA'!M100+'ING-MES-SAN MARTIN'!M100</f>
        <v>0</v>
      </c>
      <c r="N99" s="14">
        <f t="shared" si="1"/>
        <v>1024544622.53</v>
      </c>
      <c r="O99" s="11"/>
      <c r="P99" s="11"/>
      <c r="Q99" s="11"/>
      <c r="R99" s="11"/>
      <c r="S99" s="11"/>
    </row>
    <row r="100" spans="1:19" ht="12" thickBot="1" x14ac:dyDescent="0.25">
      <c r="A100" s="25" t="s">
        <v>7</v>
      </c>
      <c r="B100" s="42">
        <f t="shared" ref="B100:N100" si="2">B98+B94+B85+B80+B73+B57+B49+B38+B36+B24+B21+B16+B9+B3</f>
        <v>13822860852.780001</v>
      </c>
      <c r="C100" s="26">
        <f t="shared" si="2"/>
        <v>15609822133.57</v>
      </c>
      <c r="D100" s="43">
        <f t="shared" si="2"/>
        <v>19135699931.860001</v>
      </c>
      <c r="E100" s="43">
        <f t="shared" si="2"/>
        <v>23859397556.59</v>
      </c>
      <c r="F100" s="43">
        <f t="shared" si="2"/>
        <v>29332613372.040001</v>
      </c>
      <c r="G100" s="27">
        <f t="shared" si="2"/>
        <v>31309469186.869999</v>
      </c>
      <c r="H100" s="27">
        <f t="shared" si="2"/>
        <v>34854954665.850006</v>
      </c>
      <c r="I100" s="27">
        <f t="shared" si="2"/>
        <v>34310231066.907093</v>
      </c>
      <c r="J100" s="27">
        <f t="shared" si="2"/>
        <v>34840909470.459999</v>
      </c>
      <c r="K100" s="27">
        <f t="shared" si="2"/>
        <v>0</v>
      </c>
      <c r="L100" s="27">
        <f t="shared" si="2"/>
        <v>0</v>
      </c>
      <c r="M100" s="27">
        <f t="shared" si="2"/>
        <v>0</v>
      </c>
      <c r="N100" s="27">
        <f t="shared" si="2"/>
        <v>237075958236.92712</v>
      </c>
      <c r="O100" s="11"/>
      <c r="P100" s="11"/>
      <c r="Q100" s="11"/>
      <c r="R100" s="11"/>
      <c r="S100" s="11"/>
    </row>
    <row r="101" spans="1:19" x14ac:dyDescent="0.2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</row>
    <row r="102" spans="1:19" x14ac:dyDescent="0.2">
      <c r="B102" s="1" t="s">
        <v>110</v>
      </c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</row>
    <row r="103" spans="1:19" ht="12.75" x14ac:dyDescent="0.2">
      <c r="B103" s="79"/>
    </row>
    <row r="116" spans="20:20" x14ac:dyDescent="0.2">
      <c r="T116" s="29"/>
    </row>
  </sheetData>
  <mergeCells count="1">
    <mergeCell ref="A1:N1"/>
  </mergeCells>
  <pageMargins left="0.74803149606299213" right="0.74803149606299213" top="0.98425196850393704" bottom="0.98425196850393704" header="0" footer="0"/>
  <pageSetup paperSize="9" scale="47" orientation="portrait" horizontalDpi="4294967295" verticalDpi="4294967295" r:id="rId1"/>
  <headerFooter alignWithMargins="0">
    <oddHeader>&amp;L&amp;D&amp;R&amp;A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7"/>
  <sheetViews>
    <sheetView zoomScaleNormal="100" zoomScaleSheetLayoutView="9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78" sqref="F78"/>
    </sheetView>
  </sheetViews>
  <sheetFormatPr baseColWidth="10" defaultRowHeight="12.75" x14ac:dyDescent="0.2"/>
  <cols>
    <col min="1" max="1" width="32.7109375" style="44" customWidth="1"/>
    <col min="2" max="13" width="11.42578125" style="44"/>
    <col min="14" max="14" width="13.28515625" style="44" bestFit="1" customWidth="1"/>
    <col min="15" max="15" width="12.7109375" style="44" bestFit="1" customWidth="1"/>
    <col min="16" max="256" width="11.42578125" style="44"/>
    <col min="257" max="257" width="32.7109375" style="44" customWidth="1"/>
    <col min="258" max="512" width="11.42578125" style="44"/>
    <col min="513" max="513" width="32.7109375" style="44" customWidth="1"/>
    <col min="514" max="768" width="11.42578125" style="44"/>
    <col min="769" max="769" width="32.7109375" style="44" customWidth="1"/>
    <col min="770" max="1024" width="11.42578125" style="44"/>
    <col min="1025" max="1025" width="32.7109375" style="44" customWidth="1"/>
    <col min="1026" max="1280" width="11.42578125" style="44"/>
    <col min="1281" max="1281" width="32.7109375" style="44" customWidth="1"/>
    <col min="1282" max="1536" width="11.42578125" style="44"/>
    <col min="1537" max="1537" width="32.7109375" style="44" customWidth="1"/>
    <col min="1538" max="1792" width="11.42578125" style="44"/>
    <col min="1793" max="1793" width="32.7109375" style="44" customWidth="1"/>
    <col min="1794" max="2048" width="11.42578125" style="44"/>
    <col min="2049" max="2049" width="32.7109375" style="44" customWidth="1"/>
    <col min="2050" max="2304" width="11.42578125" style="44"/>
    <col min="2305" max="2305" width="32.7109375" style="44" customWidth="1"/>
    <col min="2306" max="2560" width="11.42578125" style="44"/>
    <col min="2561" max="2561" width="32.7109375" style="44" customWidth="1"/>
    <col min="2562" max="2816" width="11.42578125" style="44"/>
    <col min="2817" max="2817" width="32.7109375" style="44" customWidth="1"/>
    <col min="2818" max="3072" width="11.42578125" style="44"/>
    <col min="3073" max="3073" width="32.7109375" style="44" customWidth="1"/>
    <col min="3074" max="3328" width="11.42578125" style="44"/>
    <col min="3329" max="3329" width="32.7109375" style="44" customWidth="1"/>
    <col min="3330" max="3584" width="11.42578125" style="44"/>
    <col min="3585" max="3585" width="32.7109375" style="44" customWidth="1"/>
    <col min="3586" max="3840" width="11.42578125" style="44"/>
    <col min="3841" max="3841" width="32.7109375" style="44" customWidth="1"/>
    <col min="3842" max="4096" width="11.42578125" style="44"/>
    <col min="4097" max="4097" width="32.7109375" style="44" customWidth="1"/>
    <col min="4098" max="4352" width="11.42578125" style="44"/>
    <col min="4353" max="4353" width="32.7109375" style="44" customWidth="1"/>
    <col min="4354" max="4608" width="11.42578125" style="44"/>
    <col min="4609" max="4609" width="32.7109375" style="44" customWidth="1"/>
    <col min="4610" max="4864" width="11.42578125" style="44"/>
    <col min="4865" max="4865" width="32.7109375" style="44" customWidth="1"/>
    <col min="4866" max="5120" width="11.42578125" style="44"/>
    <col min="5121" max="5121" width="32.7109375" style="44" customWidth="1"/>
    <col min="5122" max="5376" width="11.42578125" style="44"/>
    <col min="5377" max="5377" width="32.7109375" style="44" customWidth="1"/>
    <col min="5378" max="5632" width="11.42578125" style="44"/>
    <col min="5633" max="5633" width="32.7109375" style="44" customWidth="1"/>
    <col min="5634" max="5888" width="11.42578125" style="44"/>
    <col min="5889" max="5889" width="32.7109375" style="44" customWidth="1"/>
    <col min="5890" max="6144" width="11.42578125" style="44"/>
    <col min="6145" max="6145" width="32.7109375" style="44" customWidth="1"/>
    <col min="6146" max="6400" width="11.42578125" style="44"/>
    <col min="6401" max="6401" width="32.7109375" style="44" customWidth="1"/>
    <col min="6402" max="6656" width="11.42578125" style="44"/>
    <col min="6657" max="6657" width="32.7109375" style="44" customWidth="1"/>
    <col min="6658" max="6912" width="11.42578125" style="44"/>
    <col min="6913" max="6913" width="32.7109375" style="44" customWidth="1"/>
    <col min="6914" max="7168" width="11.42578125" style="44"/>
    <col min="7169" max="7169" width="32.7109375" style="44" customWidth="1"/>
    <col min="7170" max="7424" width="11.42578125" style="44"/>
    <col min="7425" max="7425" width="32.7109375" style="44" customWidth="1"/>
    <col min="7426" max="7680" width="11.42578125" style="44"/>
    <col min="7681" max="7681" width="32.7109375" style="44" customWidth="1"/>
    <col min="7682" max="7936" width="11.42578125" style="44"/>
    <col min="7937" max="7937" width="32.7109375" style="44" customWidth="1"/>
    <col min="7938" max="8192" width="11.42578125" style="44"/>
    <col min="8193" max="8193" width="32.7109375" style="44" customWidth="1"/>
    <col min="8194" max="8448" width="11.42578125" style="44"/>
    <col min="8449" max="8449" width="32.7109375" style="44" customWidth="1"/>
    <col min="8450" max="8704" width="11.42578125" style="44"/>
    <col min="8705" max="8705" width="32.7109375" style="44" customWidth="1"/>
    <col min="8706" max="8960" width="11.42578125" style="44"/>
    <col min="8961" max="8961" width="32.7109375" style="44" customWidth="1"/>
    <col min="8962" max="9216" width="11.42578125" style="44"/>
    <col min="9217" max="9217" width="32.7109375" style="44" customWidth="1"/>
    <col min="9218" max="9472" width="11.42578125" style="44"/>
    <col min="9473" max="9473" width="32.7109375" style="44" customWidth="1"/>
    <col min="9474" max="9728" width="11.42578125" style="44"/>
    <col min="9729" max="9729" width="32.7109375" style="44" customWidth="1"/>
    <col min="9730" max="9984" width="11.42578125" style="44"/>
    <col min="9985" max="9985" width="32.7109375" style="44" customWidth="1"/>
    <col min="9986" max="10240" width="11.42578125" style="44"/>
    <col min="10241" max="10241" width="32.7109375" style="44" customWidth="1"/>
    <col min="10242" max="10496" width="11.42578125" style="44"/>
    <col min="10497" max="10497" width="32.7109375" style="44" customWidth="1"/>
    <col min="10498" max="10752" width="11.42578125" style="44"/>
    <col min="10753" max="10753" width="32.7109375" style="44" customWidth="1"/>
    <col min="10754" max="11008" width="11.42578125" style="44"/>
    <col min="11009" max="11009" width="32.7109375" style="44" customWidth="1"/>
    <col min="11010" max="11264" width="11.42578125" style="44"/>
    <col min="11265" max="11265" width="32.7109375" style="44" customWidth="1"/>
    <col min="11266" max="11520" width="11.42578125" style="44"/>
    <col min="11521" max="11521" width="32.7109375" style="44" customWidth="1"/>
    <col min="11522" max="11776" width="11.42578125" style="44"/>
    <col min="11777" max="11777" width="32.7109375" style="44" customWidth="1"/>
    <col min="11778" max="12032" width="11.42578125" style="44"/>
    <col min="12033" max="12033" width="32.7109375" style="44" customWidth="1"/>
    <col min="12034" max="12288" width="11.42578125" style="44"/>
    <col min="12289" max="12289" width="32.7109375" style="44" customWidth="1"/>
    <col min="12290" max="12544" width="11.42578125" style="44"/>
    <col min="12545" max="12545" width="32.7109375" style="44" customWidth="1"/>
    <col min="12546" max="12800" width="11.42578125" style="44"/>
    <col min="12801" max="12801" width="32.7109375" style="44" customWidth="1"/>
    <col min="12802" max="13056" width="11.42578125" style="44"/>
    <col min="13057" max="13057" width="32.7109375" style="44" customWidth="1"/>
    <col min="13058" max="13312" width="11.42578125" style="44"/>
    <col min="13313" max="13313" width="32.7109375" style="44" customWidth="1"/>
    <col min="13314" max="13568" width="11.42578125" style="44"/>
    <col min="13569" max="13569" width="32.7109375" style="44" customWidth="1"/>
    <col min="13570" max="13824" width="11.42578125" style="44"/>
    <col min="13825" max="13825" width="32.7109375" style="44" customWidth="1"/>
    <col min="13826" max="14080" width="11.42578125" style="44"/>
    <col min="14081" max="14081" width="32.7109375" style="44" customWidth="1"/>
    <col min="14082" max="14336" width="11.42578125" style="44"/>
    <col min="14337" max="14337" width="32.7109375" style="44" customWidth="1"/>
    <col min="14338" max="14592" width="11.42578125" style="44"/>
    <col min="14593" max="14593" width="32.7109375" style="44" customWidth="1"/>
    <col min="14594" max="14848" width="11.42578125" style="44"/>
    <col min="14849" max="14849" width="32.7109375" style="44" customWidth="1"/>
    <col min="14850" max="15104" width="11.42578125" style="44"/>
    <col min="15105" max="15105" width="32.7109375" style="44" customWidth="1"/>
    <col min="15106" max="15360" width="11.42578125" style="44"/>
    <col min="15361" max="15361" width="32.7109375" style="44" customWidth="1"/>
    <col min="15362" max="15616" width="11.42578125" style="44"/>
    <col min="15617" max="15617" width="32.7109375" style="44" customWidth="1"/>
    <col min="15618" max="15872" width="11.42578125" style="44"/>
    <col min="15873" max="15873" width="32.7109375" style="44" customWidth="1"/>
    <col min="15874" max="16128" width="11.42578125" style="44"/>
    <col min="16129" max="16129" width="32.7109375" style="44" customWidth="1"/>
    <col min="16130" max="16384" width="11.42578125" style="44"/>
  </cols>
  <sheetData>
    <row r="1" spans="1:14" x14ac:dyDescent="0.2">
      <c r="A1" s="152" t="s">
        <v>133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ht="13.5" thickBot="1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4" ht="13.5" thickBot="1" x14ac:dyDescent="0.25">
      <c r="A3" s="2" t="s">
        <v>0</v>
      </c>
      <c r="B3" s="32" t="s">
        <v>98</v>
      </c>
      <c r="C3" s="32" t="s">
        <v>99</v>
      </c>
      <c r="D3" s="32" t="s">
        <v>100</v>
      </c>
      <c r="E3" s="32" t="s">
        <v>101</v>
      </c>
      <c r="F3" s="32" t="s">
        <v>102</v>
      </c>
      <c r="G3" s="32" t="s">
        <v>103</v>
      </c>
      <c r="H3" s="32" t="s">
        <v>104</v>
      </c>
      <c r="I3" s="32" t="s">
        <v>105</v>
      </c>
      <c r="J3" s="32" t="s">
        <v>106</v>
      </c>
      <c r="K3" s="32" t="s">
        <v>107</v>
      </c>
      <c r="L3" s="32" t="s">
        <v>108</v>
      </c>
      <c r="M3" s="32" t="s">
        <v>109</v>
      </c>
      <c r="N3" s="3" t="s">
        <v>7</v>
      </c>
    </row>
    <row r="4" spans="1:14" ht="13.5" thickBot="1" x14ac:dyDescent="0.25">
      <c r="A4" s="6" t="s">
        <v>8</v>
      </c>
      <c r="B4" s="7">
        <f>SUM(B5:B9)</f>
        <v>0</v>
      </c>
      <c r="C4" s="7">
        <f t="shared" ref="C4:M4" si="0">SUM(C5:C9)</f>
        <v>0</v>
      </c>
      <c r="D4" s="7">
        <f t="shared" si="0"/>
        <v>0</v>
      </c>
      <c r="E4" s="7">
        <f t="shared" si="0"/>
        <v>0</v>
      </c>
      <c r="F4" s="7">
        <f t="shared" si="0"/>
        <v>0</v>
      </c>
      <c r="G4" s="78">
        <f t="shared" si="0"/>
        <v>0</v>
      </c>
      <c r="H4" s="7">
        <f t="shared" si="0"/>
        <v>0</v>
      </c>
      <c r="I4" s="7">
        <f t="shared" si="0"/>
        <v>0</v>
      </c>
      <c r="J4" s="7">
        <f t="shared" si="0"/>
        <v>0</v>
      </c>
      <c r="K4" s="7">
        <f t="shared" si="0"/>
        <v>0</v>
      </c>
      <c r="L4" s="7">
        <f t="shared" si="0"/>
        <v>0</v>
      </c>
      <c r="M4" s="7">
        <f t="shared" si="0"/>
        <v>0</v>
      </c>
      <c r="N4" s="7">
        <f>SUM(N5:N9)</f>
        <v>0</v>
      </c>
    </row>
    <row r="5" spans="1:14" x14ac:dyDescent="0.2">
      <c r="A5" s="12" t="s">
        <v>9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77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4">
        <f>+SUM(B5:M5)</f>
        <v>0</v>
      </c>
    </row>
    <row r="6" spans="1:14" x14ac:dyDescent="0.2">
      <c r="A6" s="12" t="s">
        <v>10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77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4">
        <f>+SUM(B6:M6)</f>
        <v>0</v>
      </c>
    </row>
    <row r="7" spans="1:14" x14ac:dyDescent="0.2">
      <c r="A7" s="12" t="s">
        <v>11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77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4">
        <f>+SUM(B7:M7)</f>
        <v>0</v>
      </c>
    </row>
    <row r="8" spans="1:14" x14ac:dyDescent="0.2">
      <c r="A8" s="16" t="s">
        <v>12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77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4">
        <f>+SUM(B8:M8)</f>
        <v>0</v>
      </c>
    </row>
    <row r="9" spans="1:14" ht="13.5" thickBot="1" x14ac:dyDescent="0.25">
      <c r="A9" s="17" t="s">
        <v>13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80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f>+SUM(B9:M9)</f>
        <v>0</v>
      </c>
    </row>
    <row r="10" spans="1:14" ht="13.5" thickBot="1" x14ac:dyDescent="0.25">
      <c r="A10" s="6" t="s">
        <v>14</v>
      </c>
      <c r="B10" s="7">
        <f>SUM(B11:B16)</f>
        <v>0</v>
      </c>
      <c r="C10" s="7">
        <f t="shared" ref="C10:M10" si="1">SUM(C11:C16)</f>
        <v>0</v>
      </c>
      <c r="D10" s="7">
        <f t="shared" si="1"/>
        <v>0</v>
      </c>
      <c r="E10" s="7">
        <f t="shared" si="1"/>
        <v>0</v>
      </c>
      <c r="F10" s="7">
        <f t="shared" si="1"/>
        <v>6164796</v>
      </c>
      <c r="G10" s="78">
        <f t="shared" si="1"/>
        <v>7336944</v>
      </c>
      <c r="H10" s="7">
        <f t="shared" si="1"/>
        <v>0</v>
      </c>
      <c r="I10" s="7">
        <f t="shared" si="1"/>
        <v>10543820</v>
      </c>
      <c r="J10" s="7">
        <f t="shared" si="1"/>
        <v>30919585.199999999</v>
      </c>
      <c r="K10" s="7">
        <f t="shared" si="1"/>
        <v>0</v>
      </c>
      <c r="L10" s="7">
        <f t="shared" si="1"/>
        <v>0</v>
      </c>
      <c r="M10" s="7">
        <f t="shared" si="1"/>
        <v>0</v>
      </c>
      <c r="N10" s="7">
        <f>SUM(N11:N16)</f>
        <v>54965145.200000003</v>
      </c>
    </row>
    <row r="11" spans="1:14" x14ac:dyDescent="0.2">
      <c r="A11" s="18" t="s">
        <v>15</v>
      </c>
      <c r="B11" s="13">
        <v>0</v>
      </c>
      <c r="C11" s="13">
        <v>0</v>
      </c>
      <c r="D11" s="13">
        <v>0</v>
      </c>
      <c r="E11" s="13">
        <v>0</v>
      </c>
      <c r="F11" s="89">
        <v>6164796</v>
      </c>
      <c r="G11" s="77">
        <v>7336944</v>
      </c>
      <c r="H11" s="13">
        <v>0</v>
      </c>
      <c r="I11" s="149">
        <v>10543820</v>
      </c>
      <c r="J11" s="89">
        <v>30919585.199999999</v>
      </c>
      <c r="K11" s="13">
        <v>0</v>
      </c>
      <c r="L11" s="13">
        <v>0</v>
      </c>
      <c r="M11" s="13">
        <v>0</v>
      </c>
      <c r="N11" s="14">
        <f t="shared" ref="N11:N16" si="2">+SUM(B11:M11)</f>
        <v>54965145.200000003</v>
      </c>
    </row>
    <row r="12" spans="1:14" x14ac:dyDescent="0.2">
      <c r="A12" s="18" t="s">
        <v>16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77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4">
        <f t="shared" si="2"/>
        <v>0</v>
      </c>
    </row>
    <row r="13" spans="1:14" x14ac:dyDescent="0.2">
      <c r="A13" s="18" t="s">
        <v>17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77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>
        <f t="shared" si="2"/>
        <v>0</v>
      </c>
    </row>
    <row r="14" spans="1:14" x14ac:dyDescent="0.2">
      <c r="A14" s="18" t="s">
        <v>18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77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f t="shared" si="2"/>
        <v>0</v>
      </c>
    </row>
    <row r="15" spans="1:14" x14ac:dyDescent="0.2">
      <c r="A15" s="18" t="s">
        <v>19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77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>
        <f t="shared" si="2"/>
        <v>0</v>
      </c>
    </row>
    <row r="16" spans="1:14" ht="13.5" thickBot="1" x14ac:dyDescent="0.25">
      <c r="A16" s="18" t="s">
        <v>20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77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f t="shared" si="2"/>
        <v>0</v>
      </c>
    </row>
    <row r="17" spans="1:14" ht="13.5" thickBot="1" x14ac:dyDescent="0.25">
      <c r="A17" s="6" t="s">
        <v>21</v>
      </c>
      <c r="B17" s="7">
        <f>SUM(B18:B21)</f>
        <v>0</v>
      </c>
      <c r="C17" s="7">
        <f t="shared" ref="C17:M17" si="3">SUM(C18:C21)</f>
        <v>0</v>
      </c>
      <c r="D17" s="7">
        <f t="shared" si="3"/>
        <v>0</v>
      </c>
      <c r="E17" s="7">
        <f t="shared" si="3"/>
        <v>0</v>
      </c>
      <c r="F17" s="7">
        <f t="shared" si="3"/>
        <v>0</v>
      </c>
      <c r="G17" s="78">
        <f t="shared" si="3"/>
        <v>0</v>
      </c>
      <c r="H17" s="7">
        <f t="shared" si="3"/>
        <v>0</v>
      </c>
      <c r="I17" s="7">
        <f t="shared" si="3"/>
        <v>0</v>
      </c>
      <c r="J17" s="7">
        <f t="shared" si="3"/>
        <v>0</v>
      </c>
      <c r="K17" s="7">
        <f t="shared" si="3"/>
        <v>0</v>
      </c>
      <c r="L17" s="7">
        <f t="shared" si="3"/>
        <v>0</v>
      </c>
      <c r="M17" s="7">
        <f t="shared" si="3"/>
        <v>0</v>
      </c>
      <c r="N17" s="7">
        <f>SUM(N18:N21)</f>
        <v>0</v>
      </c>
    </row>
    <row r="18" spans="1:14" x14ac:dyDescent="0.2">
      <c r="A18" s="18" t="s">
        <v>22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77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4">
        <f>+SUM(B18:M18)</f>
        <v>0</v>
      </c>
    </row>
    <row r="19" spans="1:14" x14ac:dyDescent="0.2">
      <c r="A19" s="18" t="s">
        <v>23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77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>
        <f>+SUM(B19:M19)</f>
        <v>0</v>
      </c>
    </row>
    <row r="20" spans="1:14" x14ac:dyDescent="0.2">
      <c r="A20" s="18" t="s">
        <v>24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77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4">
        <f>+SUM(B20:M20)</f>
        <v>0</v>
      </c>
    </row>
    <row r="21" spans="1:14" ht="13.5" thickBot="1" x14ac:dyDescent="0.25">
      <c r="A21" s="18" t="s">
        <v>25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77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>
        <f>+SUM(B21:M21)</f>
        <v>0</v>
      </c>
    </row>
    <row r="22" spans="1:14" ht="13.5" thickBot="1" x14ac:dyDescent="0.25">
      <c r="A22" s="6" t="s">
        <v>26</v>
      </c>
      <c r="B22" s="45">
        <f>SUM(B23:B24)</f>
        <v>0</v>
      </c>
      <c r="C22" s="45">
        <f t="shared" ref="C22:M22" si="4">SUM(C23:C24)</f>
        <v>0</v>
      </c>
      <c r="D22" s="45">
        <f t="shared" si="4"/>
        <v>0</v>
      </c>
      <c r="E22" s="45">
        <f t="shared" si="4"/>
        <v>989339.64</v>
      </c>
      <c r="F22" s="45">
        <f t="shared" si="4"/>
        <v>494669.82</v>
      </c>
      <c r="G22" s="81">
        <f t="shared" si="4"/>
        <v>0</v>
      </c>
      <c r="H22" s="45">
        <f t="shared" si="4"/>
        <v>4910557.08</v>
      </c>
      <c r="I22" s="45">
        <f t="shared" si="4"/>
        <v>377735.16</v>
      </c>
      <c r="J22" s="45">
        <f t="shared" si="4"/>
        <v>0</v>
      </c>
      <c r="K22" s="45">
        <f t="shared" si="4"/>
        <v>0</v>
      </c>
      <c r="L22" s="45">
        <f t="shared" si="4"/>
        <v>0</v>
      </c>
      <c r="M22" s="45">
        <f t="shared" si="4"/>
        <v>0</v>
      </c>
      <c r="N22" s="45">
        <f>SUM(N23:N24)</f>
        <v>6772301.7000000002</v>
      </c>
    </row>
    <row r="23" spans="1:14" x14ac:dyDescent="0.2">
      <c r="A23" s="18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77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5">
        <f>+SUM(B23:M23)</f>
        <v>0</v>
      </c>
    </row>
    <row r="24" spans="1:14" ht="13.5" thickBot="1" x14ac:dyDescent="0.25">
      <c r="A24" s="18" t="s">
        <v>28</v>
      </c>
      <c r="B24" s="13">
        <v>0</v>
      </c>
      <c r="C24" s="13">
        <v>0</v>
      </c>
      <c r="D24" s="13">
        <v>0</v>
      </c>
      <c r="E24" s="112">
        <v>989339.64</v>
      </c>
      <c r="F24" s="92">
        <v>494669.82</v>
      </c>
      <c r="G24" s="77">
        <v>0</v>
      </c>
      <c r="H24" s="92">
        <v>4910557.08</v>
      </c>
      <c r="I24" s="112">
        <v>377735.16</v>
      </c>
      <c r="J24" s="13">
        <v>0</v>
      </c>
      <c r="K24" s="13">
        <v>0</v>
      </c>
      <c r="L24" s="13">
        <v>0</v>
      </c>
      <c r="M24" s="13">
        <v>0</v>
      </c>
      <c r="N24" s="15">
        <f>+SUM(B24:M24)</f>
        <v>6772301.7000000002</v>
      </c>
    </row>
    <row r="25" spans="1:14" ht="13.5" thickBot="1" x14ac:dyDescent="0.25">
      <c r="A25" s="6" t="s">
        <v>29</v>
      </c>
      <c r="B25" s="7">
        <f>SUM(B26:B36)</f>
        <v>115614790.2</v>
      </c>
      <c r="C25" s="7">
        <f t="shared" ref="C25:M25" si="5">SUM(C26:C36)</f>
        <v>118561140</v>
      </c>
      <c r="D25" s="7">
        <f t="shared" si="5"/>
        <v>122318933.84999999</v>
      </c>
      <c r="E25" s="7">
        <f t="shared" si="5"/>
        <v>133762346.69999999</v>
      </c>
      <c r="F25" s="7">
        <f t="shared" si="5"/>
        <v>226343859.70999998</v>
      </c>
      <c r="G25" s="78">
        <f t="shared" si="5"/>
        <v>172236108.08000001</v>
      </c>
      <c r="H25" s="7">
        <f t="shared" si="5"/>
        <v>214214826.32999998</v>
      </c>
      <c r="I25" s="7">
        <f t="shared" si="5"/>
        <v>232389513.59</v>
      </c>
      <c r="J25" s="7">
        <f t="shared" si="5"/>
        <v>252817768.45000002</v>
      </c>
      <c r="K25" s="7">
        <f t="shared" si="5"/>
        <v>0</v>
      </c>
      <c r="L25" s="7">
        <f t="shared" si="5"/>
        <v>0</v>
      </c>
      <c r="M25" s="7">
        <f t="shared" si="5"/>
        <v>0</v>
      </c>
      <c r="N25" s="7">
        <f>SUM(N26:N36)</f>
        <v>1588259286.9100001</v>
      </c>
    </row>
    <row r="26" spans="1:14" x14ac:dyDescent="0.2">
      <c r="A26" s="18" t="s">
        <v>30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77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5">
        <f t="shared" ref="N26:N36" si="6">+SUM(B26:M26)</f>
        <v>0</v>
      </c>
    </row>
    <row r="27" spans="1:14" x14ac:dyDescent="0.2">
      <c r="A27" s="18" t="s">
        <v>31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77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5">
        <f t="shared" si="6"/>
        <v>0</v>
      </c>
    </row>
    <row r="28" spans="1:14" x14ac:dyDescent="0.2">
      <c r="A28" s="18" t="s">
        <v>32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77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5">
        <f t="shared" si="6"/>
        <v>0</v>
      </c>
    </row>
    <row r="29" spans="1:14" x14ac:dyDescent="0.2">
      <c r="A29" s="18" t="s">
        <v>33</v>
      </c>
      <c r="B29" s="13">
        <v>0</v>
      </c>
      <c r="C29" s="13">
        <v>0</v>
      </c>
      <c r="D29" s="13">
        <v>0</v>
      </c>
      <c r="E29" s="93">
        <v>27008966.399999999</v>
      </c>
      <c r="F29" s="37">
        <v>74518309.689999998</v>
      </c>
      <c r="G29" s="140">
        <v>55950545.630000003</v>
      </c>
      <c r="H29" s="140">
        <v>45367172.869999997</v>
      </c>
      <c r="I29" s="93">
        <v>54570714.529999994</v>
      </c>
      <c r="J29" s="140">
        <v>106691683.15000001</v>
      </c>
      <c r="K29" s="13">
        <v>0</v>
      </c>
      <c r="L29" s="13">
        <v>0</v>
      </c>
      <c r="M29" s="13">
        <v>0</v>
      </c>
      <c r="N29" s="15">
        <f t="shared" si="6"/>
        <v>364107392.26999998</v>
      </c>
    </row>
    <row r="30" spans="1:14" x14ac:dyDescent="0.2">
      <c r="A30" s="18" t="s">
        <v>34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77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5">
        <f t="shared" si="6"/>
        <v>0</v>
      </c>
    </row>
    <row r="31" spans="1:14" x14ac:dyDescent="0.2">
      <c r="A31" s="18" t="s">
        <v>35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77">
        <v>0</v>
      </c>
      <c r="H31" s="140">
        <v>20632272.780000001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5">
        <f t="shared" si="6"/>
        <v>20632272.780000001</v>
      </c>
    </row>
    <row r="32" spans="1:14" x14ac:dyDescent="0.2">
      <c r="A32" s="18" t="s">
        <v>36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77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5">
        <f t="shared" si="6"/>
        <v>0</v>
      </c>
    </row>
    <row r="33" spans="1:14" x14ac:dyDescent="0.2">
      <c r="A33" s="18" t="s">
        <v>37</v>
      </c>
      <c r="B33" s="13">
        <v>0</v>
      </c>
      <c r="C33" s="13">
        <v>0</v>
      </c>
      <c r="D33" s="13">
        <v>0</v>
      </c>
      <c r="E33" s="13">
        <v>0</v>
      </c>
      <c r="F33" s="37">
        <v>0</v>
      </c>
      <c r="G33" s="77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5">
        <f t="shared" si="6"/>
        <v>0</v>
      </c>
    </row>
    <row r="34" spans="1:14" x14ac:dyDescent="0.2">
      <c r="A34" s="18" t="s">
        <v>38</v>
      </c>
      <c r="B34" s="13">
        <v>0</v>
      </c>
      <c r="C34" s="13">
        <v>0</v>
      </c>
      <c r="D34" s="13">
        <v>0</v>
      </c>
      <c r="E34" s="13">
        <v>0</v>
      </c>
      <c r="F34" s="37">
        <v>14252213.77</v>
      </c>
      <c r="G34" s="77">
        <v>0</v>
      </c>
      <c r="H34" s="140">
        <v>9954593.8300000001</v>
      </c>
      <c r="I34" s="93">
        <v>26739131.310000002</v>
      </c>
      <c r="J34" s="13">
        <v>0</v>
      </c>
      <c r="K34" s="13">
        <v>0</v>
      </c>
      <c r="L34" s="13">
        <v>0</v>
      </c>
      <c r="M34" s="13">
        <v>0</v>
      </c>
      <c r="N34" s="15">
        <f t="shared" si="6"/>
        <v>50945938.910000004</v>
      </c>
    </row>
    <row r="35" spans="1:14" x14ac:dyDescent="0.2">
      <c r="A35" s="18" t="s">
        <v>39</v>
      </c>
      <c r="B35" s="13">
        <v>115614790.2</v>
      </c>
      <c r="C35" s="84">
        <v>118561140</v>
      </c>
      <c r="D35" s="37">
        <v>122318933.84999999</v>
      </c>
      <c r="E35" s="37">
        <v>106753380.3</v>
      </c>
      <c r="F35" s="37">
        <v>137573336.25</v>
      </c>
      <c r="G35" s="140">
        <v>116285562.45</v>
      </c>
      <c r="H35" s="140">
        <v>138260786.84999999</v>
      </c>
      <c r="I35" s="93">
        <v>151079667.75</v>
      </c>
      <c r="J35" s="140">
        <v>146126085.30000001</v>
      </c>
      <c r="K35" s="13">
        <v>0</v>
      </c>
      <c r="L35" s="13">
        <v>0</v>
      </c>
      <c r="M35" s="13">
        <v>0</v>
      </c>
      <c r="N35" s="15">
        <f t="shared" si="6"/>
        <v>1152573682.95</v>
      </c>
    </row>
    <row r="36" spans="1:14" ht="13.5" thickBot="1" x14ac:dyDescent="0.25">
      <c r="A36" s="18" t="s">
        <v>40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77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6"/>
        <v>0</v>
      </c>
    </row>
    <row r="37" spans="1:14" ht="13.5" thickBot="1" x14ac:dyDescent="0.25">
      <c r="A37" s="6" t="s">
        <v>41</v>
      </c>
      <c r="B37" s="7">
        <f>B38</f>
        <v>0</v>
      </c>
      <c r="C37" s="7">
        <f t="shared" ref="C37:M37" si="7">C38</f>
        <v>0</v>
      </c>
      <c r="D37" s="7">
        <f t="shared" si="7"/>
        <v>0</v>
      </c>
      <c r="E37" s="7">
        <f t="shared" si="7"/>
        <v>0</v>
      </c>
      <c r="F37" s="7">
        <f t="shared" si="7"/>
        <v>0</v>
      </c>
      <c r="G37" s="78">
        <f t="shared" si="7"/>
        <v>0</v>
      </c>
      <c r="H37" s="7">
        <f t="shared" si="7"/>
        <v>0</v>
      </c>
      <c r="I37" s="7">
        <f t="shared" si="7"/>
        <v>0</v>
      </c>
      <c r="J37" s="7">
        <f t="shared" si="7"/>
        <v>0</v>
      </c>
      <c r="K37" s="7">
        <f t="shared" si="7"/>
        <v>0</v>
      </c>
      <c r="L37" s="7">
        <f t="shared" si="7"/>
        <v>0</v>
      </c>
      <c r="M37" s="7">
        <f t="shared" si="7"/>
        <v>0</v>
      </c>
      <c r="N37" s="7">
        <f>SUM(N38,N38)</f>
        <v>0</v>
      </c>
    </row>
    <row r="38" spans="1:14" ht="13.5" thickBot="1" x14ac:dyDescent="0.25">
      <c r="A38" s="21" t="s">
        <v>41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8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15">
        <f>+SUM(B38:M38)</f>
        <v>0</v>
      </c>
    </row>
    <row r="39" spans="1:14" ht="13.5" thickBot="1" x14ac:dyDescent="0.25">
      <c r="A39" s="6" t="s">
        <v>42</v>
      </c>
      <c r="B39" s="7">
        <f>SUM(B40:B49)</f>
        <v>0</v>
      </c>
      <c r="C39" s="7">
        <f t="shared" ref="C39:M39" si="8">SUM(C40:C49)</f>
        <v>0</v>
      </c>
      <c r="D39" s="7">
        <f t="shared" si="8"/>
        <v>0</v>
      </c>
      <c r="E39" s="7">
        <f t="shared" si="8"/>
        <v>0</v>
      </c>
      <c r="F39" s="7">
        <f t="shared" si="8"/>
        <v>0</v>
      </c>
      <c r="G39" s="78">
        <f t="shared" si="8"/>
        <v>0</v>
      </c>
      <c r="H39" s="7">
        <f t="shared" si="8"/>
        <v>0</v>
      </c>
      <c r="I39" s="7">
        <f t="shared" si="8"/>
        <v>0</v>
      </c>
      <c r="J39" s="7">
        <f t="shared" si="8"/>
        <v>0</v>
      </c>
      <c r="K39" s="7">
        <f t="shared" si="8"/>
        <v>0</v>
      </c>
      <c r="L39" s="7">
        <f t="shared" si="8"/>
        <v>0</v>
      </c>
      <c r="M39" s="7">
        <f t="shared" si="8"/>
        <v>0</v>
      </c>
      <c r="N39" s="7">
        <f>SUM(N40:N49)</f>
        <v>0</v>
      </c>
    </row>
    <row r="40" spans="1:14" x14ac:dyDescent="0.2">
      <c r="A40" s="18" t="s">
        <v>43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77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5">
        <f t="shared" ref="N40:N49" si="9">+SUM(B40:M40)</f>
        <v>0</v>
      </c>
    </row>
    <row r="41" spans="1:14" x14ac:dyDescent="0.2">
      <c r="A41" s="18" t="s">
        <v>44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77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5">
        <f t="shared" si="9"/>
        <v>0</v>
      </c>
    </row>
    <row r="42" spans="1:14" x14ac:dyDescent="0.2">
      <c r="A42" s="18" t="s">
        <v>45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77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5">
        <f t="shared" si="9"/>
        <v>0</v>
      </c>
    </row>
    <row r="43" spans="1:14" x14ac:dyDescent="0.2">
      <c r="A43" s="18" t="s">
        <v>46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77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5">
        <f t="shared" si="9"/>
        <v>0</v>
      </c>
    </row>
    <row r="44" spans="1:14" x14ac:dyDescent="0.2">
      <c r="A44" s="18" t="s">
        <v>47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77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5">
        <f t="shared" si="9"/>
        <v>0</v>
      </c>
    </row>
    <row r="45" spans="1:14" x14ac:dyDescent="0.2">
      <c r="A45" s="18" t="s">
        <v>48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77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5">
        <f t="shared" si="9"/>
        <v>0</v>
      </c>
    </row>
    <row r="46" spans="1:14" x14ac:dyDescent="0.2">
      <c r="A46" s="18" t="s">
        <v>49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77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5">
        <f t="shared" si="9"/>
        <v>0</v>
      </c>
    </row>
    <row r="47" spans="1:14" x14ac:dyDescent="0.2">
      <c r="A47" s="18" t="s">
        <v>50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77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5">
        <f t="shared" si="9"/>
        <v>0</v>
      </c>
    </row>
    <row r="48" spans="1:14" x14ac:dyDescent="0.2">
      <c r="A48" s="18" t="s">
        <v>51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77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5">
        <f t="shared" si="9"/>
        <v>0</v>
      </c>
    </row>
    <row r="49" spans="1:14" ht="13.5" thickBot="1" x14ac:dyDescent="0.25">
      <c r="A49" s="18" t="s">
        <v>52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77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5">
        <f t="shared" si="9"/>
        <v>0</v>
      </c>
    </row>
    <row r="50" spans="1:14" ht="13.5" thickBot="1" x14ac:dyDescent="0.25">
      <c r="A50" s="6" t="s">
        <v>53</v>
      </c>
      <c r="B50" s="7">
        <f>SUM(B51:B57)</f>
        <v>0</v>
      </c>
      <c r="C50" s="7">
        <f t="shared" ref="C50:M50" si="10">SUM(C51:C57)</f>
        <v>0</v>
      </c>
      <c r="D50" s="7">
        <f t="shared" si="10"/>
        <v>0</v>
      </c>
      <c r="E50" s="7">
        <f t="shared" si="10"/>
        <v>0</v>
      </c>
      <c r="F50" s="7">
        <f t="shared" si="10"/>
        <v>0</v>
      </c>
      <c r="G50" s="78">
        <f t="shared" si="10"/>
        <v>0</v>
      </c>
      <c r="H50" s="7">
        <f t="shared" si="10"/>
        <v>0</v>
      </c>
      <c r="I50" s="7">
        <f t="shared" si="10"/>
        <v>0</v>
      </c>
      <c r="J50" s="7">
        <f t="shared" si="10"/>
        <v>0</v>
      </c>
      <c r="K50" s="7">
        <f t="shared" si="10"/>
        <v>0</v>
      </c>
      <c r="L50" s="7">
        <f t="shared" si="10"/>
        <v>0</v>
      </c>
      <c r="M50" s="7">
        <f t="shared" si="10"/>
        <v>0</v>
      </c>
      <c r="N50" s="7">
        <f>SUM(N51:N57)</f>
        <v>0</v>
      </c>
    </row>
    <row r="51" spans="1:14" x14ac:dyDescent="0.2">
      <c r="A51" s="18" t="s">
        <v>54</v>
      </c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77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5">
        <f t="shared" ref="N51:N100" si="11">+SUM(B51:M51)</f>
        <v>0</v>
      </c>
    </row>
    <row r="52" spans="1:14" x14ac:dyDescent="0.2">
      <c r="A52" s="18" t="s">
        <v>55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77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5">
        <f t="shared" si="11"/>
        <v>0</v>
      </c>
    </row>
    <row r="53" spans="1:14" x14ac:dyDescent="0.2">
      <c r="A53" s="18" t="s">
        <v>56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77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5">
        <f t="shared" si="11"/>
        <v>0</v>
      </c>
    </row>
    <row r="54" spans="1:14" x14ac:dyDescent="0.2">
      <c r="A54" s="18" t="s">
        <v>57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77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5">
        <f t="shared" si="11"/>
        <v>0</v>
      </c>
    </row>
    <row r="55" spans="1:14" x14ac:dyDescent="0.2">
      <c r="A55" s="18" t="s">
        <v>58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77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5">
        <f t="shared" si="11"/>
        <v>0</v>
      </c>
    </row>
    <row r="56" spans="1:14" x14ac:dyDescent="0.2">
      <c r="A56" s="18" t="s">
        <v>59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77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5">
        <f t="shared" si="11"/>
        <v>0</v>
      </c>
    </row>
    <row r="57" spans="1:14" ht="13.5" thickBot="1" x14ac:dyDescent="0.25">
      <c r="A57" s="18" t="s">
        <v>60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77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11"/>
        <v>0</v>
      </c>
    </row>
    <row r="58" spans="1:14" ht="23.25" thickBot="1" x14ac:dyDescent="0.25">
      <c r="A58" s="6" t="s">
        <v>61</v>
      </c>
      <c r="B58" s="7">
        <f>SUM(B59:B73)</f>
        <v>2116236398.73</v>
      </c>
      <c r="C58" s="7">
        <f t="shared" ref="C58:M58" si="12">SUM(C59:C73)</f>
        <v>2265648757.2600002</v>
      </c>
      <c r="D58" s="7">
        <f t="shared" si="12"/>
        <v>2444389632.2599998</v>
      </c>
      <c r="E58" s="7">
        <f t="shared" si="12"/>
        <v>2297610273.3099999</v>
      </c>
      <c r="F58" s="7">
        <f t="shared" si="12"/>
        <v>3196012853.8299999</v>
      </c>
      <c r="G58" s="78">
        <f t="shared" si="12"/>
        <v>3405190094.23</v>
      </c>
      <c r="H58" s="7">
        <f t="shared" si="12"/>
        <v>4109847808.3799996</v>
      </c>
      <c r="I58" s="7">
        <f t="shared" si="12"/>
        <v>4172244840.21</v>
      </c>
      <c r="J58" s="7">
        <f t="shared" si="12"/>
        <v>4237561983.1500001</v>
      </c>
      <c r="K58" s="7">
        <f t="shared" si="12"/>
        <v>0</v>
      </c>
      <c r="L58" s="7">
        <f t="shared" si="12"/>
        <v>0</v>
      </c>
      <c r="M58" s="7">
        <f t="shared" si="12"/>
        <v>0</v>
      </c>
      <c r="N58" s="7">
        <f>SUM(N59:N73)</f>
        <v>28244742641.360001</v>
      </c>
    </row>
    <row r="59" spans="1:14" x14ac:dyDescent="0.2">
      <c r="A59" s="18" t="s">
        <v>62</v>
      </c>
      <c r="B59" s="13">
        <v>136747785.90000001</v>
      </c>
      <c r="C59" s="85">
        <v>131857030.45999999</v>
      </c>
      <c r="D59" s="89">
        <v>178900279.72999999</v>
      </c>
      <c r="E59" s="89">
        <v>141842135.62</v>
      </c>
      <c r="F59" s="89">
        <v>198944803.91999999</v>
      </c>
      <c r="G59" s="89">
        <v>153144462.18000001</v>
      </c>
      <c r="H59" s="89">
        <v>140281489.69999999</v>
      </c>
      <c r="I59" s="149">
        <v>166439356.90000001</v>
      </c>
      <c r="J59" s="89">
        <v>240110424.40000001</v>
      </c>
      <c r="K59" s="13">
        <v>0</v>
      </c>
      <c r="L59" s="13">
        <v>0</v>
      </c>
      <c r="M59" s="13">
        <v>0</v>
      </c>
      <c r="N59" s="15">
        <f t="shared" si="11"/>
        <v>1488267768.8100002</v>
      </c>
    </row>
    <row r="60" spans="1:14" x14ac:dyDescent="0.2">
      <c r="A60" s="18" t="s">
        <v>63</v>
      </c>
      <c r="B60" s="13">
        <v>28129873.859999999</v>
      </c>
      <c r="C60" s="84">
        <v>14403120.6</v>
      </c>
      <c r="D60" s="37">
        <v>5682303</v>
      </c>
      <c r="E60" s="37">
        <v>10417555.5</v>
      </c>
      <c r="F60" s="37">
        <v>30116196</v>
      </c>
      <c r="G60" s="140">
        <v>23701443.809999999</v>
      </c>
      <c r="H60" s="140">
        <v>35647532.909999996</v>
      </c>
      <c r="I60" s="93">
        <v>26815457.59</v>
      </c>
      <c r="J60" s="140">
        <v>38142867.509999998</v>
      </c>
      <c r="K60" s="13">
        <v>0</v>
      </c>
      <c r="L60" s="13">
        <v>0</v>
      </c>
      <c r="M60" s="13">
        <v>0</v>
      </c>
      <c r="N60" s="15">
        <f t="shared" si="11"/>
        <v>213056350.78</v>
      </c>
    </row>
    <row r="61" spans="1:14" x14ac:dyDescent="0.2">
      <c r="A61" s="18" t="s">
        <v>64</v>
      </c>
      <c r="B61" s="13">
        <v>49538980.799999997</v>
      </c>
      <c r="C61" s="84">
        <v>60534065.600000001</v>
      </c>
      <c r="D61" s="37">
        <v>66963744.700000003</v>
      </c>
      <c r="E61" s="37">
        <v>39489136</v>
      </c>
      <c r="F61" s="37">
        <v>88584204.799999997</v>
      </c>
      <c r="G61" s="140">
        <v>105101253.52</v>
      </c>
      <c r="H61" s="140">
        <v>120340653.84</v>
      </c>
      <c r="I61" s="93">
        <v>104088861.36</v>
      </c>
      <c r="J61" s="140">
        <v>118551689.52</v>
      </c>
      <c r="K61" s="13">
        <v>0</v>
      </c>
      <c r="L61" s="13">
        <v>0</v>
      </c>
      <c r="M61" s="13">
        <v>0</v>
      </c>
      <c r="N61" s="15">
        <f t="shared" si="11"/>
        <v>753192590.13999999</v>
      </c>
    </row>
    <row r="62" spans="1:14" x14ac:dyDescent="0.2">
      <c r="A62" s="18" t="s">
        <v>65</v>
      </c>
      <c r="B62" s="13">
        <v>1252638821.53</v>
      </c>
      <c r="C62" s="84">
        <v>1327361637.26</v>
      </c>
      <c r="D62" s="37">
        <v>1353294847.04</v>
      </c>
      <c r="E62" s="37">
        <v>1285983785.3499999</v>
      </c>
      <c r="F62" s="37">
        <v>1908639477.3900001</v>
      </c>
      <c r="G62" s="140">
        <v>2050939646.96</v>
      </c>
      <c r="H62" s="140">
        <v>2553031701.9299998</v>
      </c>
      <c r="I62" s="93">
        <v>2565126067.0999999</v>
      </c>
      <c r="J62" s="140">
        <v>2619085032.73</v>
      </c>
      <c r="K62" s="13">
        <v>0</v>
      </c>
      <c r="L62" s="13">
        <v>0</v>
      </c>
      <c r="M62" s="13">
        <v>0</v>
      </c>
      <c r="N62" s="15">
        <f t="shared" si="11"/>
        <v>16916101017.290001</v>
      </c>
    </row>
    <row r="63" spans="1:14" x14ac:dyDescent="0.2">
      <c r="A63" s="18" t="s">
        <v>66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77">
        <v>0</v>
      </c>
      <c r="H63" s="140">
        <v>0</v>
      </c>
      <c r="I63" s="93">
        <v>0</v>
      </c>
      <c r="J63" s="140">
        <v>0</v>
      </c>
      <c r="K63" s="13">
        <v>0</v>
      </c>
      <c r="L63" s="13">
        <v>0</v>
      </c>
      <c r="M63" s="13">
        <v>0</v>
      </c>
      <c r="N63" s="15">
        <f t="shared" si="11"/>
        <v>0</v>
      </c>
    </row>
    <row r="64" spans="1:14" x14ac:dyDescent="0.2">
      <c r="A64" s="18" t="s">
        <v>67</v>
      </c>
      <c r="B64" s="13">
        <v>188983166.52000001</v>
      </c>
      <c r="C64" s="84">
        <v>169722514.97</v>
      </c>
      <c r="D64" s="37">
        <v>194965149.49000001</v>
      </c>
      <c r="E64" s="37">
        <v>215410907.97</v>
      </c>
      <c r="F64" s="37">
        <v>166692950.25999999</v>
      </c>
      <c r="G64" s="140">
        <v>252216450.68000001</v>
      </c>
      <c r="H64" s="140">
        <v>286898307.39999998</v>
      </c>
      <c r="I64" s="93">
        <v>227717894.22999999</v>
      </c>
      <c r="J64" s="140">
        <v>259054374.36000001</v>
      </c>
      <c r="K64" s="13">
        <v>0</v>
      </c>
      <c r="L64" s="13">
        <v>0</v>
      </c>
      <c r="M64" s="13">
        <v>0</v>
      </c>
      <c r="N64" s="15">
        <f t="shared" si="11"/>
        <v>1961661715.8800001</v>
      </c>
    </row>
    <row r="65" spans="1:14" x14ac:dyDescent="0.2">
      <c r="A65" s="18" t="s">
        <v>68</v>
      </c>
      <c r="B65" s="13">
        <v>337917856.69999999</v>
      </c>
      <c r="C65" s="84">
        <v>369071740.06</v>
      </c>
      <c r="D65" s="37">
        <v>443087626.24000001</v>
      </c>
      <c r="E65" s="37">
        <v>370464885.07999998</v>
      </c>
      <c r="F65" s="37">
        <v>612550176.05999994</v>
      </c>
      <c r="G65" s="140">
        <v>521186941.70999998</v>
      </c>
      <c r="H65" s="140">
        <v>687771905.42999995</v>
      </c>
      <c r="I65" s="93">
        <v>754862433.32000005</v>
      </c>
      <c r="J65" s="140">
        <v>694010001.51999998</v>
      </c>
      <c r="K65" s="13">
        <v>0</v>
      </c>
      <c r="L65" s="13">
        <v>0</v>
      </c>
      <c r="M65" s="13">
        <v>0</v>
      </c>
      <c r="N65" s="15">
        <f t="shared" si="11"/>
        <v>4790923566.1199999</v>
      </c>
    </row>
    <row r="66" spans="1:14" x14ac:dyDescent="0.2">
      <c r="A66" s="18" t="s">
        <v>69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77">
        <v>0</v>
      </c>
      <c r="H66" s="140">
        <v>0</v>
      </c>
      <c r="I66" s="140">
        <v>0</v>
      </c>
      <c r="J66" s="140">
        <v>0</v>
      </c>
      <c r="K66" s="13">
        <v>0</v>
      </c>
      <c r="L66" s="13">
        <v>0</v>
      </c>
      <c r="M66" s="13">
        <v>0</v>
      </c>
      <c r="N66" s="15">
        <f t="shared" si="11"/>
        <v>0</v>
      </c>
    </row>
    <row r="67" spans="1:14" x14ac:dyDescent="0.2">
      <c r="A67" s="18" t="s">
        <v>70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77">
        <v>0</v>
      </c>
      <c r="H67" s="140">
        <v>0</v>
      </c>
      <c r="I67" s="140">
        <v>0</v>
      </c>
      <c r="J67" s="140">
        <v>0</v>
      </c>
      <c r="K67" s="13">
        <v>0</v>
      </c>
      <c r="L67" s="13">
        <v>0</v>
      </c>
      <c r="M67" s="13">
        <v>0</v>
      </c>
      <c r="N67" s="15">
        <f t="shared" si="11"/>
        <v>0</v>
      </c>
    </row>
    <row r="68" spans="1:14" x14ac:dyDescent="0.2">
      <c r="A68" s="18" t="s">
        <v>71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77">
        <v>0</v>
      </c>
      <c r="H68" s="140">
        <v>0</v>
      </c>
      <c r="I68" s="140">
        <v>0</v>
      </c>
      <c r="J68" s="140">
        <v>0</v>
      </c>
      <c r="K68" s="13">
        <v>0</v>
      </c>
      <c r="L68" s="13">
        <v>0</v>
      </c>
      <c r="M68" s="13">
        <v>0</v>
      </c>
      <c r="N68" s="15">
        <f t="shared" si="11"/>
        <v>0</v>
      </c>
    </row>
    <row r="69" spans="1:14" x14ac:dyDescent="0.2">
      <c r="A69" s="18" t="s">
        <v>72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77">
        <v>0</v>
      </c>
      <c r="H69" s="140">
        <v>0</v>
      </c>
      <c r="I69" s="140">
        <v>0</v>
      </c>
      <c r="J69" s="140">
        <v>0</v>
      </c>
      <c r="K69" s="13">
        <v>0</v>
      </c>
      <c r="L69" s="13">
        <v>0</v>
      </c>
      <c r="M69" s="13">
        <v>0</v>
      </c>
      <c r="N69" s="15">
        <f t="shared" si="11"/>
        <v>0</v>
      </c>
    </row>
    <row r="70" spans="1:14" x14ac:dyDescent="0.2">
      <c r="A70" s="18" t="s">
        <v>73</v>
      </c>
      <c r="B70" s="13">
        <v>122279913.42</v>
      </c>
      <c r="C70" s="84">
        <v>192698648.31</v>
      </c>
      <c r="D70" s="37">
        <v>201495682.06</v>
      </c>
      <c r="E70" s="37">
        <v>234001867.78999999</v>
      </c>
      <c r="F70" s="37">
        <v>190485045.40000001</v>
      </c>
      <c r="G70" s="140">
        <v>298899895.37</v>
      </c>
      <c r="H70" s="140">
        <v>285876217.17000002</v>
      </c>
      <c r="I70" s="93">
        <v>327194769.70999998</v>
      </c>
      <c r="J70" s="140">
        <v>268607593.11000001</v>
      </c>
      <c r="K70" s="13">
        <v>0</v>
      </c>
      <c r="L70" s="13">
        <v>0</v>
      </c>
      <c r="M70" s="13">
        <v>0</v>
      </c>
      <c r="N70" s="15">
        <f t="shared" si="11"/>
        <v>2121539632.3400002</v>
      </c>
    </row>
    <row r="71" spans="1:14" ht="22.5" x14ac:dyDescent="0.2">
      <c r="A71" s="18" t="s">
        <v>74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77">
        <v>0</v>
      </c>
      <c r="H71" s="140">
        <v>0</v>
      </c>
      <c r="I71" s="140">
        <v>0</v>
      </c>
      <c r="J71" s="13">
        <v>0</v>
      </c>
      <c r="K71" s="13">
        <v>0</v>
      </c>
      <c r="L71" s="13">
        <v>0</v>
      </c>
      <c r="M71" s="13">
        <v>0</v>
      </c>
      <c r="N71" s="15">
        <f t="shared" si="11"/>
        <v>0</v>
      </c>
    </row>
    <row r="72" spans="1:14" ht="22.5" x14ac:dyDescent="0.2">
      <c r="A72" s="18" t="s">
        <v>75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77">
        <v>0</v>
      </c>
      <c r="H72" s="140">
        <v>0</v>
      </c>
      <c r="I72" s="140">
        <v>0</v>
      </c>
      <c r="J72" s="13">
        <v>0</v>
      </c>
      <c r="K72" s="13">
        <v>0</v>
      </c>
      <c r="L72" s="13">
        <v>0</v>
      </c>
      <c r="M72" s="13">
        <v>0</v>
      </c>
      <c r="N72" s="15">
        <f t="shared" si="11"/>
        <v>0</v>
      </c>
    </row>
    <row r="73" spans="1:14" ht="13.5" thickBot="1" x14ac:dyDescent="0.25">
      <c r="A73" s="18" t="s">
        <v>76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77">
        <v>0</v>
      </c>
      <c r="H73" s="92">
        <v>0</v>
      </c>
      <c r="I73" s="92">
        <v>0</v>
      </c>
      <c r="J73" s="13">
        <v>0</v>
      </c>
      <c r="K73" s="13">
        <v>0</v>
      </c>
      <c r="L73" s="13">
        <v>0</v>
      </c>
      <c r="M73" s="13">
        <v>0</v>
      </c>
      <c r="N73" s="15">
        <f t="shared" si="11"/>
        <v>0</v>
      </c>
    </row>
    <row r="74" spans="1:14" ht="13.5" thickBot="1" x14ac:dyDescent="0.25">
      <c r="A74" s="6" t="s">
        <v>77</v>
      </c>
      <c r="B74" s="7">
        <f>SUM(B75:B80)</f>
        <v>7214971.1299999999</v>
      </c>
      <c r="C74" s="7">
        <f t="shared" ref="C74:M74" si="13">SUM(C75:C80)</f>
        <v>8617645.2200000007</v>
      </c>
      <c r="D74" s="7">
        <f t="shared" si="13"/>
        <v>8002289.3399999999</v>
      </c>
      <c r="E74" s="7">
        <f t="shared" si="13"/>
        <v>10489821.85</v>
      </c>
      <c r="F74" s="7">
        <f t="shared" si="13"/>
        <v>9959623.3800000008</v>
      </c>
      <c r="G74" s="78">
        <f t="shared" si="13"/>
        <v>8331738.4699999997</v>
      </c>
      <c r="H74" s="7">
        <f t="shared" si="13"/>
        <v>12507060.310000001</v>
      </c>
      <c r="I74" s="7">
        <f t="shared" si="13"/>
        <v>8495361.7200000007</v>
      </c>
      <c r="J74" s="7">
        <f t="shared" si="13"/>
        <v>10960118.57</v>
      </c>
      <c r="K74" s="7">
        <f t="shared" si="13"/>
        <v>0</v>
      </c>
      <c r="L74" s="7">
        <f t="shared" si="13"/>
        <v>0</v>
      </c>
      <c r="M74" s="7">
        <f t="shared" si="13"/>
        <v>0</v>
      </c>
      <c r="N74" s="7">
        <f>SUM(N75:N80)</f>
        <v>84578629.99000001</v>
      </c>
    </row>
    <row r="75" spans="1:14" x14ac:dyDescent="0.2">
      <c r="A75" s="18" t="s">
        <v>78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77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5">
        <f t="shared" si="11"/>
        <v>0</v>
      </c>
    </row>
    <row r="76" spans="1:14" x14ac:dyDescent="0.2">
      <c r="A76" s="18" t="s">
        <v>79</v>
      </c>
      <c r="B76" s="13">
        <v>7214971.1299999999</v>
      </c>
      <c r="C76" s="84">
        <v>8617645.2200000007</v>
      </c>
      <c r="D76" s="37">
        <v>8002289.3399999999</v>
      </c>
      <c r="E76" s="37">
        <v>10489821.85</v>
      </c>
      <c r="F76" s="37">
        <v>9959623.3800000008</v>
      </c>
      <c r="G76" s="140">
        <v>8331738.4699999997</v>
      </c>
      <c r="H76" s="140">
        <v>12507060.310000001</v>
      </c>
      <c r="I76" s="93">
        <v>8495361.7200000007</v>
      </c>
      <c r="J76" s="140">
        <v>10960118.57</v>
      </c>
      <c r="K76" s="13">
        <v>0</v>
      </c>
      <c r="L76" s="13">
        <v>0</v>
      </c>
      <c r="M76" s="13">
        <v>0</v>
      </c>
      <c r="N76" s="15">
        <f t="shared" si="11"/>
        <v>84578629.99000001</v>
      </c>
    </row>
    <row r="77" spans="1:14" x14ac:dyDescent="0.2">
      <c r="A77" s="18" t="s">
        <v>80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77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5">
        <f t="shared" si="11"/>
        <v>0</v>
      </c>
    </row>
    <row r="78" spans="1:14" x14ac:dyDescent="0.2">
      <c r="A78" s="18" t="s">
        <v>81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77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5">
        <f t="shared" si="11"/>
        <v>0</v>
      </c>
    </row>
    <row r="79" spans="1:14" x14ac:dyDescent="0.2">
      <c r="A79" s="18" t="s">
        <v>82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77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5">
        <f t="shared" si="11"/>
        <v>0</v>
      </c>
    </row>
    <row r="80" spans="1:14" ht="13.5" thickBot="1" x14ac:dyDescent="0.25">
      <c r="A80" s="18" t="s">
        <v>13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77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5">
        <f t="shared" si="11"/>
        <v>0</v>
      </c>
    </row>
    <row r="81" spans="1:14" ht="13.5" thickBot="1" x14ac:dyDescent="0.25">
      <c r="A81" s="6" t="s">
        <v>83</v>
      </c>
      <c r="B81" s="7">
        <f>SUM(B82:B85)</f>
        <v>0</v>
      </c>
      <c r="C81" s="7">
        <f t="shared" ref="C81:M81" si="14">SUM(C82:C85)</f>
        <v>0</v>
      </c>
      <c r="D81" s="7">
        <f t="shared" si="14"/>
        <v>0</v>
      </c>
      <c r="E81" s="7">
        <f t="shared" si="14"/>
        <v>0</v>
      </c>
      <c r="F81" s="7">
        <f t="shared" si="14"/>
        <v>0</v>
      </c>
      <c r="G81" s="78">
        <f t="shared" si="14"/>
        <v>0</v>
      </c>
      <c r="H81" s="7">
        <f t="shared" si="14"/>
        <v>0</v>
      </c>
      <c r="I81" s="7">
        <f t="shared" si="14"/>
        <v>0</v>
      </c>
      <c r="J81" s="7">
        <f t="shared" si="14"/>
        <v>0</v>
      </c>
      <c r="K81" s="7">
        <f t="shared" si="14"/>
        <v>0</v>
      </c>
      <c r="L81" s="7">
        <f t="shared" si="14"/>
        <v>0</v>
      </c>
      <c r="M81" s="7">
        <f t="shared" si="14"/>
        <v>0</v>
      </c>
      <c r="N81" s="7">
        <f>SUM(N82:N85)</f>
        <v>0</v>
      </c>
    </row>
    <row r="82" spans="1:14" x14ac:dyDescent="0.2">
      <c r="A82" s="18" t="s">
        <v>84</v>
      </c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77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f t="shared" si="11"/>
        <v>0</v>
      </c>
    </row>
    <row r="83" spans="1:14" x14ac:dyDescent="0.2">
      <c r="A83" s="18" t="s">
        <v>85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77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f t="shared" si="11"/>
        <v>0</v>
      </c>
    </row>
    <row r="84" spans="1:14" x14ac:dyDescent="0.2">
      <c r="A84" s="18" t="s">
        <v>86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77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f t="shared" si="11"/>
        <v>0</v>
      </c>
    </row>
    <row r="85" spans="1:14" ht="13.5" thickBot="1" x14ac:dyDescent="0.25">
      <c r="A85" s="18" t="s">
        <v>13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77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f t="shared" si="11"/>
        <v>0</v>
      </c>
    </row>
    <row r="86" spans="1:14" ht="13.5" thickBot="1" x14ac:dyDescent="0.25">
      <c r="A86" s="6" t="s">
        <v>87</v>
      </c>
      <c r="B86" s="7">
        <f>SUM(B87:B94)</f>
        <v>0</v>
      </c>
      <c r="C86" s="7">
        <f t="shared" ref="C86:M86" si="15">SUM(C87:C94)</f>
        <v>0</v>
      </c>
      <c r="D86" s="7">
        <f t="shared" si="15"/>
        <v>0</v>
      </c>
      <c r="E86" s="7">
        <f t="shared" si="15"/>
        <v>0</v>
      </c>
      <c r="F86" s="7">
        <f t="shared" si="15"/>
        <v>0</v>
      </c>
      <c r="G86" s="78">
        <f t="shared" si="15"/>
        <v>0</v>
      </c>
      <c r="H86" s="7">
        <f t="shared" si="15"/>
        <v>0</v>
      </c>
      <c r="I86" s="7">
        <f t="shared" si="15"/>
        <v>0</v>
      </c>
      <c r="J86" s="7">
        <f t="shared" si="15"/>
        <v>0</v>
      </c>
      <c r="K86" s="7">
        <f t="shared" si="15"/>
        <v>0</v>
      </c>
      <c r="L86" s="7">
        <f t="shared" si="15"/>
        <v>0</v>
      </c>
      <c r="M86" s="7">
        <f t="shared" si="15"/>
        <v>0</v>
      </c>
      <c r="N86" s="7">
        <f>SUM(N87:N94)</f>
        <v>0</v>
      </c>
    </row>
    <row r="87" spans="1:14" x14ac:dyDescent="0.2">
      <c r="A87" s="18" t="s">
        <v>88</v>
      </c>
      <c r="B87" s="13">
        <v>0</v>
      </c>
      <c r="C87" s="13">
        <v>0</v>
      </c>
      <c r="D87" s="13">
        <v>0</v>
      </c>
      <c r="E87" s="13">
        <v>0</v>
      </c>
      <c r="F87" s="13">
        <v>0</v>
      </c>
      <c r="G87" s="77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5">
        <f t="shared" si="11"/>
        <v>0</v>
      </c>
    </row>
    <row r="88" spans="1:14" x14ac:dyDescent="0.2">
      <c r="A88" s="18" t="s">
        <v>89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77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5">
        <f t="shared" si="11"/>
        <v>0</v>
      </c>
    </row>
    <row r="89" spans="1:14" x14ac:dyDescent="0.2">
      <c r="A89" s="18" t="s">
        <v>90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77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5">
        <f t="shared" si="11"/>
        <v>0</v>
      </c>
    </row>
    <row r="90" spans="1:14" x14ac:dyDescent="0.2">
      <c r="A90" s="18" t="s">
        <v>91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77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5">
        <f t="shared" si="11"/>
        <v>0</v>
      </c>
    </row>
    <row r="91" spans="1:14" x14ac:dyDescent="0.2">
      <c r="A91" s="18" t="s">
        <v>129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77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5">
        <f t="shared" si="11"/>
        <v>0</v>
      </c>
    </row>
    <row r="92" spans="1:14" x14ac:dyDescent="0.2">
      <c r="A92" s="18" t="s">
        <v>93</v>
      </c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77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5">
        <f t="shared" si="11"/>
        <v>0</v>
      </c>
    </row>
    <row r="93" spans="1:14" x14ac:dyDescent="0.2">
      <c r="A93" s="18" t="s">
        <v>92</v>
      </c>
      <c r="B93" s="13">
        <v>0</v>
      </c>
      <c r="C93" s="13">
        <v>0</v>
      </c>
      <c r="D93" s="13">
        <v>0</v>
      </c>
      <c r="E93" s="13">
        <v>0</v>
      </c>
      <c r="F93" s="13">
        <v>0</v>
      </c>
      <c r="G93" s="77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5">
        <f t="shared" si="11"/>
        <v>0</v>
      </c>
    </row>
    <row r="94" spans="1:14" ht="13.5" thickBot="1" x14ac:dyDescent="0.25">
      <c r="A94" s="18" t="s">
        <v>13</v>
      </c>
      <c r="B94" s="13">
        <v>0</v>
      </c>
      <c r="C94" s="13">
        <v>0</v>
      </c>
      <c r="D94" s="13">
        <v>0</v>
      </c>
      <c r="E94" s="13">
        <v>0</v>
      </c>
      <c r="F94" s="13">
        <v>0</v>
      </c>
      <c r="G94" s="77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5">
        <f t="shared" si="11"/>
        <v>0</v>
      </c>
    </row>
    <row r="95" spans="1:14" ht="13.5" thickBot="1" x14ac:dyDescent="0.25">
      <c r="A95" s="6" t="s">
        <v>94</v>
      </c>
      <c r="B95" s="7">
        <f>SUM(B96:B98)</f>
        <v>101878296.27</v>
      </c>
      <c r="C95" s="7">
        <f t="shared" ref="C95:M95" si="16">SUM(C96:C98)</f>
        <v>483406699.05999994</v>
      </c>
      <c r="D95" s="7">
        <f t="shared" si="16"/>
        <v>689373345.09000003</v>
      </c>
      <c r="E95" s="7">
        <f t="shared" si="16"/>
        <v>611976152.22000003</v>
      </c>
      <c r="F95" s="7">
        <f t="shared" si="16"/>
        <v>1014299840.99</v>
      </c>
      <c r="G95" s="78">
        <f t="shared" si="16"/>
        <v>869910169.07000005</v>
      </c>
      <c r="H95" s="7">
        <f t="shared" si="16"/>
        <v>895604069.41000009</v>
      </c>
      <c r="I95" s="7">
        <f t="shared" si="16"/>
        <v>894543905.00999999</v>
      </c>
      <c r="J95" s="7">
        <f t="shared" si="16"/>
        <v>925172824.44999993</v>
      </c>
      <c r="K95" s="7">
        <f t="shared" si="16"/>
        <v>0</v>
      </c>
      <c r="L95" s="7">
        <f t="shared" si="16"/>
        <v>0</v>
      </c>
      <c r="M95" s="7">
        <f t="shared" si="16"/>
        <v>0</v>
      </c>
      <c r="N95" s="7">
        <f>SUM(N96:N98)</f>
        <v>6486165301.5699997</v>
      </c>
    </row>
    <row r="96" spans="1:14" x14ac:dyDescent="0.2">
      <c r="A96" s="18" t="s">
        <v>95</v>
      </c>
      <c r="B96" s="149">
        <v>87268887.719999999</v>
      </c>
      <c r="C96" s="85">
        <v>403102420.05999994</v>
      </c>
      <c r="D96" s="89">
        <v>584321677.5</v>
      </c>
      <c r="E96" s="89">
        <v>535690472.97000003</v>
      </c>
      <c r="F96" s="89">
        <v>900383298.79999995</v>
      </c>
      <c r="G96" s="89">
        <v>746220691.61000001</v>
      </c>
      <c r="H96" s="89">
        <v>735116125.86000001</v>
      </c>
      <c r="I96" s="149">
        <v>742128408.80999994</v>
      </c>
      <c r="J96" s="89">
        <v>766046578.04999995</v>
      </c>
      <c r="K96" s="13">
        <v>0</v>
      </c>
      <c r="L96" s="13">
        <v>0</v>
      </c>
      <c r="M96" s="13">
        <v>0</v>
      </c>
      <c r="N96" s="15">
        <f t="shared" si="11"/>
        <v>5500278561.3800001</v>
      </c>
    </row>
    <row r="97" spans="1:15" ht="13.5" thickBot="1" x14ac:dyDescent="0.25">
      <c r="A97" s="18" t="s">
        <v>96</v>
      </c>
      <c r="B97" s="112">
        <v>7965371.7000000002</v>
      </c>
      <c r="C97" s="86">
        <v>63067587</v>
      </c>
      <c r="D97" s="92">
        <v>85971930</v>
      </c>
      <c r="E97" s="92">
        <v>76285679.25</v>
      </c>
      <c r="F97" s="92">
        <v>113916542.19</v>
      </c>
      <c r="G97" s="92">
        <v>123689477.45999999</v>
      </c>
      <c r="H97" s="92">
        <v>160487943.55000001</v>
      </c>
      <c r="I97" s="112">
        <v>152415496.19999999</v>
      </c>
      <c r="J97" s="92">
        <v>159126246.40000001</v>
      </c>
      <c r="K97" s="13">
        <v>0</v>
      </c>
      <c r="L97" s="13">
        <v>0</v>
      </c>
      <c r="M97" s="13">
        <v>0</v>
      </c>
      <c r="N97" s="15">
        <f t="shared" si="11"/>
        <v>942926273.74999988</v>
      </c>
    </row>
    <row r="98" spans="1:15" ht="13.5" thickBot="1" x14ac:dyDescent="0.25">
      <c r="A98" s="18" t="s">
        <v>13</v>
      </c>
      <c r="B98" s="88">
        <v>6644036.8499999996</v>
      </c>
      <c r="C98" s="94">
        <v>17236692</v>
      </c>
      <c r="D98" s="92">
        <v>19079737.59</v>
      </c>
      <c r="E98" s="13">
        <v>0</v>
      </c>
      <c r="F98" s="13">
        <v>0</v>
      </c>
      <c r="G98" s="77">
        <v>0</v>
      </c>
      <c r="H98" s="92">
        <v>0</v>
      </c>
      <c r="I98" s="92">
        <v>0</v>
      </c>
      <c r="J98" s="13">
        <v>0</v>
      </c>
      <c r="K98" s="13">
        <v>0</v>
      </c>
      <c r="L98" s="13">
        <v>0</v>
      </c>
      <c r="M98" s="13">
        <v>0</v>
      </c>
      <c r="N98" s="15">
        <f t="shared" si="11"/>
        <v>42960466.439999998</v>
      </c>
    </row>
    <row r="99" spans="1:15" ht="13.5" thickBot="1" x14ac:dyDescent="0.25">
      <c r="A99" s="6" t="s">
        <v>97</v>
      </c>
      <c r="B99" s="7">
        <f>B100</f>
        <v>13629490.539999999</v>
      </c>
      <c r="C99" s="7">
        <f t="shared" ref="C99:M99" si="17">C100</f>
        <v>23169479.170000002</v>
      </c>
      <c r="D99" s="7">
        <f t="shared" si="17"/>
        <v>21956392.5</v>
      </c>
      <c r="E99" s="7">
        <f t="shared" si="17"/>
        <v>26699623.969999999</v>
      </c>
      <c r="F99" s="7">
        <f t="shared" si="17"/>
        <v>21285876.149999999</v>
      </c>
      <c r="G99" s="78">
        <f t="shared" si="17"/>
        <v>19043031.440000001</v>
      </c>
      <c r="H99" s="78">
        <f t="shared" si="17"/>
        <v>19923763.550000001</v>
      </c>
      <c r="I99" s="78">
        <f t="shared" si="17"/>
        <v>27287184.359999999</v>
      </c>
      <c r="J99" s="78">
        <f t="shared" si="17"/>
        <v>34130755.329999998</v>
      </c>
      <c r="K99" s="7">
        <f t="shared" si="17"/>
        <v>0</v>
      </c>
      <c r="L99" s="7">
        <f t="shared" si="17"/>
        <v>0</v>
      </c>
      <c r="M99" s="7">
        <f t="shared" si="17"/>
        <v>0</v>
      </c>
      <c r="N99" s="7">
        <f>SUM(B99:M99)</f>
        <v>207125597.00999999</v>
      </c>
    </row>
    <row r="100" spans="1:15" ht="13.5" thickBot="1" x14ac:dyDescent="0.25">
      <c r="A100" s="24" t="s">
        <v>97</v>
      </c>
      <c r="B100" s="88">
        <v>13629490.539999999</v>
      </c>
      <c r="C100" s="87">
        <v>23169479.170000002</v>
      </c>
      <c r="D100" s="39">
        <v>21956392.5</v>
      </c>
      <c r="E100" s="39">
        <v>26699623.969999999</v>
      </c>
      <c r="F100" s="39">
        <v>21285876.149999999</v>
      </c>
      <c r="G100" s="141">
        <v>19043031.440000001</v>
      </c>
      <c r="H100" s="39">
        <v>19923763.550000001</v>
      </c>
      <c r="I100" s="88">
        <v>27287184.359999999</v>
      </c>
      <c r="J100" s="39">
        <v>34130755.329999998</v>
      </c>
      <c r="K100" s="41">
        <v>0</v>
      </c>
      <c r="L100" s="41">
        <v>0</v>
      </c>
      <c r="M100" s="41">
        <v>0</v>
      </c>
      <c r="N100" s="46">
        <f t="shared" si="11"/>
        <v>207125597.00999999</v>
      </c>
    </row>
    <row r="101" spans="1:15" ht="13.5" thickBot="1" x14ac:dyDescent="0.25">
      <c r="A101" s="25" t="s">
        <v>7</v>
      </c>
      <c r="B101" s="47">
        <f>B4+B10+B17+B22+B25+B37+B39+B50+B58+B74+B81+B86+B95+B99</f>
        <v>2354573946.8699999</v>
      </c>
      <c r="C101" s="47">
        <f t="shared" ref="C101:H101" si="18">C4+C10+C17+C22+C25+C37+C39+C50+C58+C74+C81+C86+C95+C99</f>
        <v>2899403720.71</v>
      </c>
      <c r="D101" s="47">
        <f t="shared" si="18"/>
        <v>3286040593.04</v>
      </c>
      <c r="E101" s="47">
        <f t="shared" si="18"/>
        <v>3081527557.6900001</v>
      </c>
      <c r="F101" s="47">
        <f t="shared" si="18"/>
        <v>4474561519.8799992</v>
      </c>
      <c r="G101" s="47">
        <f t="shared" si="18"/>
        <v>4482048085.289999</v>
      </c>
      <c r="H101" s="47">
        <f t="shared" si="18"/>
        <v>5257008085.0600004</v>
      </c>
      <c r="I101" s="47">
        <f>I4+I10+I17+I22+I25+I37+I39+I50+I58+I74+I81+I86+I95+I99</f>
        <v>5345882360.0500002</v>
      </c>
      <c r="J101" s="47">
        <f t="shared" ref="J101:M101" si="19">J4+J10+J17+J22+J25+J37+J39+J50+J58+J74+J81+J86+J95+J99</f>
        <v>5491563035.1499996</v>
      </c>
      <c r="K101" s="47">
        <f t="shared" si="19"/>
        <v>0</v>
      </c>
      <c r="L101" s="47">
        <f t="shared" si="19"/>
        <v>0</v>
      </c>
      <c r="M101" s="47">
        <f t="shared" si="19"/>
        <v>0</v>
      </c>
      <c r="N101" s="47">
        <f>N99+N95+N86+N81+N74+N58+N50+N39+N37+N25+N22+N17+N10+N4</f>
        <v>36672608903.739998</v>
      </c>
      <c r="O101" s="67"/>
    </row>
    <row r="103" spans="1:15" x14ac:dyDescent="0.2">
      <c r="B103" s="79"/>
    </row>
    <row r="104" spans="1:15" x14ac:dyDescent="0.2">
      <c r="B104" s="1"/>
    </row>
    <row r="105" spans="1:15" x14ac:dyDescent="0.2">
      <c r="B105" s="1" t="s">
        <v>110</v>
      </c>
    </row>
    <row r="106" spans="1:15" x14ac:dyDescent="0.2">
      <c r="B106" s="67"/>
    </row>
    <row r="107" spans="1:15" x14ac:dyDescent="0.2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</sheetData>
  <mergeCells count="1">
    <mergeCell ref="A1:N2"/>
  </mergeCells>
  <pageMargins left="0.75" right="0.75" top="1" bottom="1" header="0" footer="0"/>
  <pageSetup paperSize="9" scale="48" orientation="portrait" verticalDpi="599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workbookViewId="0">
      <pane xSplit="1" ySplit="3" topLeftCell="B82" activePane="bottomRight" state="frozen"/>
      <selection pane="topRight" activeCell="B1" sqref="B1"/>
      <selection pane="bottomLeft" activeCell="A4" sqref="A4"/>
      <selection pane="bottomRight" activeCell="G108" sqref="G108"/>
    </sheetView>
  </sheetViews>
  <sheetFormatPr baseColWidth="10" defaultRowHeight="12.75" x14ac:dyDescent="0.2"/>
  <cols>
    <col min="1" max="1" width="32.7109375" style="44" customWidth="1"/>
    <col min="2" max="5" width="11.42578125" style="44"/>
    <col min="6" max="6" width="11.42578125" style="117"/>
    <col min="7" max="13" width="11.42578125" style="44"/>
    <col min="14" max="14" width="12.7109375" style="44" bestFit="1" customWidth="1"/>
    <col min="15" max="256" width="11.42578125" style="44"/>
    <col min="257" max="257" width="32.7109375" style="44" customWidth="1"/>
    <col min="258" max="512" width="11.42578125" style="44"/>
    <col min="513" max="513" width="32.7109375" style="44" customWidth="1"/>
    <col min="514" max="768" width="11.42578125" style="44"/>
    <col min="769" max="769" width="32.7109375" style="44" customWidth="1"/>
    <col min="770" max="1024" width="11.42578125" style="44"/>
    <col min="1025" max="1025" width="32.7109375" style="44" customWidth="1"/>
    <col min="1026" max="1280" width="11.42578125" style="44"/>
    <col min="1281" max="1281" width="32.7109375" style="44" customWidth="1"/>
    <col min="1282" max="1536" width="11.42578125" style="44"/>
    <col min="1537" max="1537" width="32.7109375" style="44" customWidth="1"/>
    <col min="1538" max="1792" width="11.42578125" style="44"/>
    <col min="1793" max="1793" width="32.7109375" style="44" customWidth="1"/>
    <col min="1794" max="2048" width="11.42578125" style="44"/>
    <col min="2049" max="2049" width="32.7109375" style="44" customWidth="1"/>
    <col min="2050" max="2304" width="11.42578125" style="44"/>
    <col min="2305" max="2305" width="32.7109375" style="44" customWidth="1"/>
    <col min="2306" max="2560" width="11.42578125" style="44"/>
    <col min="2561" max="2561" width="32.7109375" style="44" customWidth="1"/>
    <col min="2562" max="2816" width="11.42578125" style="44"/>
    <col min="2817" max="2817" width="32.7109375" style="44" customWidth="1"/>
    <col min="2818" max="3072" width="11.42578125" style="44"/>
    <col min="3073" max="3073" width="32.7109375" style="44" customWidth="1"/>
    <col min="3074" max="3328" width="11.42578125" style="44"/>
    <col min="3329" max="3329" width="32.7109375" style="44" customWidth="1"/>
    <col min="3330" max="3584" width="11.42578125" style="44"/>
    <col min="3585" max="3585" width="32.7109375" style="44" customWidth="1"/>
    <col min="3586" max="3840" width="11.42578125" style="44"/>
    <col min="3841" max="3841" width="32.7109375" style="44" customWidth="1"/>
    <col min="3842" max="4096" width="11.42578125" style="44"/>
    <col min="4097" max="4097" width="32.7109375" style="44" customWidth="1"/>
    <col min="4098" max="4352" width="11.42578125" style="44"/>
    <col min="4353" max="4353" width="32.7109375" style="44" customWidth="1"/>
    <col min="4354" max="4608" width="11.42578125" style="44"/>
    <col min="4609" max="4609" width="32.7109375" style="44" customWidth="1"/>
    <col min="4610" max="4864" width="11.42578125" style="44"/>
    <col min="4865" max="4865" width="32.7109375" style="44" customWidth="1"/>
    <col min="4866" max="5120" width="11.42578125" style="44"/>
    <col min="5121" max="5121" width="32.7109375" style="44" customWidth="1"/>
    <col min="5122" max="5376" width="11.42578125" style="44"/>
    <col min="5377" max="5377" width="32.7109375" style="44" customWidth="1"/>
    <col min="5378" max="5632" width="11.42578125" style="44"/>
    <col min="5633" max="5633" width="32.7109375" style="44" customWidth="1"/>
    <col min="5634" max="5888" width="11.42578125" style="44"/>
    <col min="5889" max="5889" width="32.7109375" style="44" customWidth="1"/>
    <col min="5890" max="6144" width="11.42578125" style="44"/>
    <col min="6145" max="6145" width="32.7109375" style="44" customWidth="1"/>
    <col min="6146" max="6400" width="11.42578125" style="44"/>
    <col min="6401" max="6401" width="32.7109375" style="44" customWidth="1"/>
    <col min="6402" max="6656" width="11.42578125" style="44"/>
    <col min="6657" max="6657" width="32.7109375" style="44" customWidth="1"/>
    <col min="6658" max="6912" width="11.42578125" style="44"/>
    <col min="6913" max="6913" width="32.7109375" style="44" customWidth="1"/>
    <col min="6914" max="7168" width="11.42578125" style="44"/>
    <col min="7169" max="7169" width="32.7109375" style="44" customWidth="1"/>
    <col min="7170" max="7424" width="11.42578125" style="44"/>
    <col min="7425" max="7425" width="32.7109375" style="44" customWidth="1"/>
    <col min="7426" max="7680" width="11.42578125" style="44"/>
    <col min="7681" max="7681" width="32.7109375" style="44" customWidth="1"/>
    <col min="7682" max="7936" width="11.42578125" style="44"/>
    <col min="7937" max="7937" width="32.7109375" style="44" customWidth="1"/>
    <col min="7938" max="8192" width="11.42578125" style="44"/>
    <col min="8193" max="8193" width="32.7109375" style="44" customWidth="1"/>
    <col min="8194" max="8448" width="11.42578125" style="44"/>
    <col min="8449" max="8449" width="32.7109375" style="44" customWidth="1"/>
    <col min="8450" max="8704" width="11.42578125" style="44"/>
    <col min="8705" max="8705" width="32.7109375" style="44" customWidth="1"/>
    <col min="8706" max="8960" width="11.42578125" style="44"/>
    <col min="8961" max="8961" width="32.7109375" style="44" customWidth="1"/>
    <col min="8962" max="9216" width="11.42578125" style="44"/>
    <col min="9217" max="9217" width="32.7109375" style="44" customWidth="1"/>
    <col min="9218" max="9472" width="11.42578125" style="44"/>
    <col min="9473" max="9473" width="32.7109375" style="44" customWidth="1"/>
    <col min="9474" max="9728" width="11.42578125" style="44"/>
    <col min="9729" max="9729" width="32.7109375" style="44" customWidth="1"/>
    <col min="9730" max="9984" width="11.42578125" style="44"/>
    <col min="9985" max="9985" width="32.7109375" style="44" customWidth="1"/>
    <col min="9986" max="10240" width="11.42578125" style="44"/>
    <col min="10241" max="10241" width="32.7109375" style="44" customWidth="1"/>
    <col min="10242" max="10496" width="11.42578125" style="44"/>
    <col min="10497" max="10497" width="32.7109375" style="44" customWidth="1"/>
    <col min="10498" max="10752" width="11.42578125" style="44"/>
    <col min="10753" max="10753" width="32.7109375" style="44" customWidth="1"/>
    <col min="10754" max="11008" width="11.42578125" style="44"/>
    <col min="11009" max="11009" width="32.7109375" style="44" customWidth="1"/>
    <col min="11010" max="11264" width="11.42578125" style="44"/>
    <col min="11265" max="11265" width="32.7109375" style="44" customWidth="1"/>
    <col min="11266" max="11520" width="11.42578125" style="44"/>
    <col min="11521" max="11521" width="32.7109375" style="44" customWidth="1"/>
    <col min="11522" max="11776" width="11.42578125" style="44"/>
    <col min="11777" max="11777" width="32.7109375" style="44" customWidth="1"/>
    <col min="11778" max="12032" width="11.42578125" style="44"/>
    <col min="12033" max="12033" width="32.7109375" style="44" customWidth="1"/>
    <col min="12034" max="12288" width="11.42578125" style="44"/>
    <col min="12289" max="12289" width="32.7109375" style="44" customWidth="1"/>
    <col min="12290" max="12544" width="11.42578125" style="44"/>
    <col min="12545" max="12545" width="32.7109375" style="44" customWidth="1"/>
    <col min="12546" max="12800" width="11.42578125" style="44"/>
    <col min="12801" max="12801" width="32.7109375" style="44" customWidth="1"/>
    <col min="12802" max="13056" width="11.42578125" style="44"/>
    <col min="13057" max="13057" width="32.7109375" style="44" customWidth="1"/>
    <col min="13058" max="13312" width="11.42578125" style="44"/>
    <col min="13313" max="13313" width="32.7109375" style="44" customWidth="1"/>
    <col min="13314" max="13568" width="11.42578125" style="44"/>
    <col min="13569" max="13569" width="32.7109375" style="44" customWidth="1"/>
    <col min="13570" max="13824" width="11.42578125" style="44"/>
    <col min="13825" max="13825" width="32.7109375" style="44" customWidth="1"/>
    <col min="13826" max="14080" width="11.42578125" style="44"/>
    <col min="14081" max="14081" width="32.7109375" style="44" customWidth="1"/>
    <col min="14082" max="14336" width="11.42578125" style="44"/>
    <col min="14337" max="14337" width="32.7109375" style="44" customWidth="1"/>
    <col min="14338" max="14592" width="11.42578125" style="44"/>
    <col min="14593" max="14593" width="32.7109375" style="44" customWidth="1"/>
    <col min="14594" max="14848" width="11.42578125" style="44"/>
    <col min="14849" max="14849" width="32.7109375" style="44" customWidth="1"/>
    <col min="14850" max="15104" width="11.42578125" style="44"/>
    <col min="15105" max="15105" width="32.7109375" style="44" customWidth="1"/>
    <col min="15106" max="15360" width="11.42578125" style="44"/>
    <col min="15361" max="15361" width="32.7109375" style="44" customWidth="1"/>
    <col min="15362" max="15616" width="11.42578125" style="44"/>
    <col min="15617" max="15617" width="32.7109375" style="44" customWidth="1"/>
    <col min="15618" max="15872" width="11.42578125" style="44"/>
    <col min="15873" max="15873" width="32.7109375" style="44" customWidth="1"/>
    <col min="15874" max="16128" width="11.42578125" style="44"/>
    <col min="16129" max="16129" width="32.7109375" style="44" customWidth="1"/>
    <col min="16130" max="16384" width="11.42578125" style="44"/>
  </cols>
  <sheetData>
    <row r="1" spans="1:14" x14ac:dyDescent="0.2">
      <c r="A1" s="152" t="s">
        <v>134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ht="13.5" thickBot="1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4" ht="13.5" thickBot="1" x14ac:dyDescent="0.25">
      <c r="A3" s="2" t="s">
        <v>0</v>
      </c>
      <c r="B3" s="32" t="s">
        <v>98</v>
      </c>
      <c r="C3" s="32" t="s">
        <v>99</v>
      </c>
      <c r="D3" s="32" t="s">
        <v>100</v>
      </c>
      <c r="E3" s="32" t="s">
        <v>101</v>
      </c>
      <c r="F3" s="32" t="s">
        <v>102</v>
      </c>
      <c r="G3" s="32" t="s">
        <v>103</v>
      </c>
      <c r="H3" s="32" t="s">
        <v>104</v>
      </c>
      <c r="I3" s="32" t="s">
        <v>105</v>
      </c>
      <c r="J3" s="32" t="s">
        <v>106</v>
      </c>
      <c r="K3" s="32" t="s">
        <v>107</v>
      </c>
      <c r="L3" s="32" t="s">
        <v>108</v>
      </c>
      <c r="M3" s="32" t="s">
        <v>109</v>
      </c>
      <c r="N3" s="3" t="s">
        <v>7</v>
      </c>
    </row>
    <row r="4" spans="1:14" ht="13.5" thickBot="1" x14ac:dyDescent="0.25">
      <c r="A4" s="6" t="s">
        <v>8</v>
      </c>
      <c r="B4" s="7">
        <f>SUM(B5:B9)</f>
        <v>64417403.43</v>
      </c>
      <c r="C4" s="7">
        <f t="shared" ref="C4:M4" si="0">SUM(C5:C9)</f>
        <v>53426982.780000001</v>
      </c>
      <c r="D4" s="7">
        <f t="shared" si="0"/>
        <v>102619065.08</v>
      </c>
      <c r="E4" s="7">
        <f t="shared" si="0"/>
        <v>43965416.5</v>
      </c>
      <c r="F4" s="7">
        <f t="shared" si="0"/>
        <v>177337174.13</v>
      </c>
      <c r="G4" s="7">
        <f t="shared" si="0"/>
        <v>44759561.170000002</v>
      </c>
      <c r="H4" s="7">
        <f t="shared" si="0"/>
        <v>158578192.13999999</v>
      </c>
      <c r="I4" s="7">
        <f t="shared" si="0"/>
        <v>58725721.060000002</v>
      </c>
      <c r="J4" s="7">
        <f t="shared" si="0"/>
        <v>91600472</v>
      </c>
      <c r="K4" s="7">
        <f t="shared" si="0"/>
        <v>0</v>
      </c>
      <c r="L4" s="7">
        <f t="shared" si="0"/>
        <v>0</v>
      </c>
      <c r="M4" s="7">
        <f t="shared" si="0"/>
        <v>0</v>
      </c>
      <c r="N4" s="7">
        <f>SUM(N5:N9)</f>
        <v>795429988.28999996</v>
      </c>
    </row>
    <row r="5" spans="1:14" x14ac:dyDescent="0.2">
      <c r="A5" s="12" t="s">
        <v>9</v>
      </c>
      <c r="B5" s="13">
        <v>64417403.43</v>
      </c>
      <c r="C5" s="85">
        <v>53426982.780000001</v>
      </c>
      <c r="D5" s="85">
        <v>102619065.08</v>
      </c>
      <c r="E5" s="85">
        <v>43965416.5</v>
      </c>
      <c r="F5" s="85">
        <v>177337174.13</v>
      </c>
      <c r="G5" s="85">
        <v>44759561.170000002</v>
      </c>
      <c r="H5" s="13">
        <v>139324543.13999999</v>
      </c>
      <c r="I5" s="111">
        <v>58725721.060000002</v>
      </c>
      <c r="J5" s="85">
        <v>91600472</v>
      </c>
      <c r="K5" s="13">
        <v>0</v>
      </c>
      <c r="L5" s="13">
        <v>0</v>
      </c>
      <c r="M5" s="13">
        <v>0</v>
      </c>
      <c r="N5" s="14">
        <f>+SUM(B5:M5)</f>
        <v>776176339.28999996</v>
      </c>
    </row>
    <row r="6" spans="1:14" x14ac:dyDescent="0.2">
      <c r="A6" s="12" t="s">
        <v>10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19253649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4">
        <f>+SUM(B6:M6)</f>
        <v>19253649</v>
      </c>
    </row>
    <row r="7" spans="1:14" x14ac:dyDescent="0.2">
      <c r="A7" s="12" t="s">
        <v>11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4">
        <f>+SUM(B7:M7)</f>
        <v>0</v>
      </c>
    </row>
    <row r="8" spans="1:14" x14ac:dyDescent="0.2">
      <c r="A8" s="16" t="s">
        <v>12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4">
        <f>+SUM(B8:M8)</f>
        <v>0</v>
      </c>
    </row>
    <row r="9" spans="1:14" ht="13.5" thickBot="1" x14ac:dyDescent="0.25">
      <c r="A9" s="17" t="s">
        <v>13</v>
      </c>
      <c r="B9" s="14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4">
        <v>0</v>
      </c>
      <c r="J9" s="13">
        <v>0</v>
      </c>
      <c r="K9" s="13">
        <v>0</v>
      </c>
      <c r="L9" s="13">
        <v>0</v>
      </c>
      <c r="M9" s="13">
        <v>0</v>
      </c>
      <c r="N9" s="14">
        <f>+SUM(B9:M9)</f>
        <v>0</v>
      </c>
    </row>
    <row r="10" spans="1:14" ht="13.5" thickBot="1" x14ac:dyDescent="0.25">
      <c r="A10" s="6" t="s">
        <v>14</v>
      </c>
      <c r="B10" s="7">
        <f>SUM(B11:B16)</f>
        <v>0</v>
      </c>
      <c r="C10" s="7">
        <f t="shared" ref="C10:M10" si="1">SUM(C11:C16)</f>
        <v>0</v>
      </c>
      <c r="D10" s="7">
        <f t="shared" si="1"/>
        <v>0</v>
      </c>
      <c r="E10" s="7">
        <f t="shared" si="1"/>
        <v>54958534.880000003</v>
      </c>
      <c r="F10" s="7">
        <f t="shared" si="1"/>
        <v>168145831.06999999</v>
      </c>
      <c r="G10" s="7">
        <f t="shared" si="1"/>
        <v>137134690.19</v>
      </c>
      <c r="H10" s="7">
        <f t="shared" si="1"/>
        <v>102087445.81999999</v>
      </c>
      <c r="I10" s="7">
        <f t="shared" si="1"/>
        <v>86901340.209999993</v>
      </c>
      <c r="J10" s="7">
        <f t="shared" si="1"/>
        <v>53441537.549999997</v>
      </c>
      <c r="K10" s="7">
        <f t="shared" si="1"/>
        <v>0</v>
      </c>
      <c r="L10" s="7">
        <f t="shared" si="1"/>
        <v>0</v>
      </c>
      <c r="M10" s="7">
        <f t="shared" si="1"/>
        <v>0</v>
      </c>
      <c r="N10" s="7">
        <f>SUM(N11:N16)</f>
        <v>602669379.71999991</v>
      </c>
    </row>
    <row r="11" spans="1:14" x14ac:dyDescent="0.2">
      <c r="A11" s="18" t="s">
        <v>15</v>
      </c>
      <c r="B11" s="13">
        <v>0</v>
      </c>
      <c r="C11" s="13">
        <v>0</v>
      </c>
      <c r="D11" s="13">
        <v>0</v>
      </c>
      <c r="E11" s="111">
        <v>54958534.880000003</v>
      </c>
      <c r="F11" s="85">
        <v>168145831.06999999</v>
      </c>
      <c r="G11" s="85">
        <v>137134690.19</v>
      </c>
      <c r="H11" s="13">
        <v>102087445.81999999</v>
      </c>
      <c r="I11" s="111">
        <v>86901340.209999993</v>
      </c>
      <c r="J11" s="85">
        <v>53441537.549999997</v>
      </c>
      <c r="K11" s="13">
        <v>0</v>
      </c>
      <c r="L11" s="13">
        <v>0</v>
      </c>
      <c r="M11" s="13">
        <v>0</v>
      </c>
      <c r="N11" s="14">
        <f t="shared" ref="N11:N16" si="2">+SUM(B11:M11)</f>
        <v>602669379.71999991</v>
      </c>
    </row>
    <row r="12" spans="1:14" x14ac:dyDescent="0.2">
      <c r="A12" s="18" t="s">
        <v>16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4">
        <f t="shared" si="2"/>
        <v>0</v>
      </c>
    </row>
    <row r="13" spans="1:14" x14ac:dyDescent="0.2">
      <c r="A13" s="18" t="s">
        <v>17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>
        <f t="shared" si="2"/>
        <v>0</v>
      </c>
    </row>
    <row r="14" spans="1:14" x14ac:dyDescent="0.2">
      <c r="A14" s="18" t="s">
        <v>18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f t="shared" si="2"/>
        <v>0</v>
      </c>
    </row>
    <row r="15" spans="1:14" x14ac:dyDescent="0.2">
      <c r="A15" s="18" t="s">
        <v>19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>
        <f t="shared" si="2"/>
        <v>0</v>
      </c>
    </row>
    <row r="16" spans="1:14" ht="13.5" thickBot="1" x14ac:dyDescent="0.25">
      <c r="A16" s="18" t="s">
        <v>20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f t="shared" si="2"/>
        <v>0</v>
      </c>
    </row>
    <row r="17" spans="1:14" ht="13.5" thickBot="1" x14ac:dyDescent="0.25">
      <c r="A17" s="6" t="s">
        <v>21</v>
      </c>
      <c r="B17" s="7">
        <f>SUM(B18:B21)</f>
        <v>0</v>
      </c>
      <c r="C17" s="7">
        <f t="shared" ref="C17:M17" si="3">SUM(C18:C21)</f>
        <v>0</v>
      </c>
      <c r="D17" s="7">
        <f t="shared" si="3"/>
        <v>0</v>
      </c>
      <c r="E17" s="7">
        <f t="shared" si="3"/>
        <v>0</v>
      </c>
      <c r="F17" s="7">
        <f t="shared" si="3"/>
        <v>0</v>
      </c>
      <c r="G17" s="7">
        <f t="shared" si="3"/>
        <v>0</v>
      </c>
      <c r="H17" s="7">
        <f t="shared" si="3"/>
        <v>0</v>
      </c>
      <c r="I17" s="7">
        <f t="shared" si="3"/>
        <v>0</v>
      </c>
      <c r="J17" s="7">
        <f t="shared" si="3"/>
        <v>0</v>
      </c>
      <c r="K17" s="7">
        <f t="shared" si="3"/>
        <v>0</v>
      </c>
      <c r="L17" s="7">
        <f t="shared" si="3"/>
        <v>0</v>
      </c>
      <c r="M17" s="7">
        <f t="shared" si="3"/>
        <v>0</v>
      </c>
      <c r="N17" s="7">
        <f>SUM(N18:N21)</f>
        <v>0</v>
      </c>
    </row>
    <row r="18" spans="1:14" x14ac:dyDescent="0.2">
      <c r="A18" s="18" t="s">
        <v>22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4">
        <f>+SUM(B18:M18)</f>
        <v>0</v>
      </c>
    </row>
    <row r="19" spans="1:14" x14ac:dyDescent="0.2">
      <c r="A19" s="18" t="s">
        <v>23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>
        <f>+SUM(B19:M19)</f>
        <v>0</v>
      </c>
    </row>
    <row r="20" spans="1:14" x14ac:dyDescent="0.2">
      <c r="A20" s="18" t="s">
        <v>24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4">
        <f>+SUM(B20:M20)</f>
        <v>0</v>
      </c>
    </row>
    <row r="21" spans="1:14" ht="13.5" thickBot="1" x14ac:dyDescent="0.25">
      <c r="A21" s="18" t="s">
        <v>25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>
        <f>+SUM(B21:M21)</f>
        <v>0</v>
      </c>
    </row>
    <row r="22" spans="1:14" ht="13.5" thickBot="1" x14ac:dyDescent="0.25">
      <c r="A22" s="6" t="s">
        <v>26</v>
      </c>
      <c r="B22" s="45">
        <f>SUM(B23:B24)</f>
        <v>0</v>
      </c>
      <c r="C22" s="45">
        <f t="shared" ref="C22:M22" si="4">SUM(C23:C24)</f>
        <v>0</v>
      </c>
      <c r="D22" s="45">
        <f t="shared" si="4"/>
        <v>0</v>
      </c>
      <c r="E22" s="45">
        <f t="shared" si="4"/>
        <v>0</v>
      </c>
      <c r="F22" s="116">
        <f t="shared" si="4"/>
        <v>0</v>
      </c>
      <c r="G22" s="45">
        <f t="shared" si="4"/>
        <v>0</v>
      </c>
      <c r="H22" s="45">
        <f t="shared" si="4"/>
        <v>0</v>
      </c>
      <c r="I22" s="45">
        <f t="shared" si="4"/>
        <v>0</v>
      </c>
      <c r="J22" s="45">
        <f t="shared" si="4"/>
        <v>0</v>
      </c>
      <c r="K22" s="45">
        <f t="shared" si="4"/>
        <v>0</v>
      </c>
      <c r="L22" s="45">
        <f t="shared" si="4"/>
        <v>0</v>
      </c>
      <c r="M22" s="45">
        <f t="shared" si="4"/>
        <v>0</v>
      </c>
      <c r="N22" s="45">
        <f>SUM(N23:N24)</f>
        <v>0</v>
      </c>
    </row>
    <row r="23" spans="1:14" x14ac:dyDescent="0.2">
      <c r="A23" s="18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5">
        <f>+SUM(B23:M23)</f>
        <v>0</v>
      </c>
    </row>
    <row r="24" spans="1:14" ht="13.5" thickBot="1" x14ac:dyDescent="0.25">
      <c r="A24" s="18" t="s">
        <v>28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5">
        <f>+SUM(B24:M24)</f>
        <v>0</v>
      </c>
    </row>
    <row r="25" spans="1:14" ht="13.5" thickBot="1" x14ac:dyDescent="0.25">
      <c r="A25" s="6" t="s">
        <v>29</v>
      </c>
      <c r="B25" s="7">
        <f>SUM(B26:B36)</f>
        <v>1912933775.4100001</v>
      </c>
      <c r="C25" s="7">
        <f t="shared" ref="C25:M25" si="5">SUM(C26:C36)</f>
        <v>2677429398.4100003</v>
      </c>
      <c r="D25" s="7">
        <f t="shared" si="5"/>
        <v>3011607359.0100002</v>
      </c>
      <c r="E25" s="7">
        <f t="shared" si="5"/>
        <v>5892128100.7199993</v>
      </c>
      <c r="F25" s="7">
        <f t="shared" si="5"/>
        <v>6799448807.789999</v>
      </c>
      <c r="G25" s="7">
        <f t="shared" si="5"/>
        <v>6497435872.4099998</v>
      </c>
      <c r="H25" s="7">
        <f t="shared" si="5"/>
        <v>5690751775.8400002</v>
      </c>
      <c r="I25" s="7">
        <f t="shared" si="5"/>
        <v>5766036205.2800007</v>
      </c>
      <c r="J25" s="7">
        <f t="shared" si="5"/>
        <v>6612357887.0699997</v>
      </c>
      <c r="K25" s="7">
        <f t="shared" si="5"/>
        <v>0</v>
      </c>
      <c r="L25" s="7">
        <f t="shared" si="5"/>
        <v>0</v>
      </c>
      <c r="M25" s="7">
        <f t="shared" si="5"/>
        <v>0</v>
      </c>
      <c r="N25" s="7">
        <f>SUM(N26:N36)</f>
        <v>44860129181.940002</v>
      </c>
    </row>
    <row r="26" spans="1:14" x14ac:dyDescent="0.2">
      <c r="A26" s="18" t="s">
        <v>30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50">
        <v>0</v>
      </c>
      <c r="K26" s="13">
        <v>0</v>
      </c>
      <c r="L26" s="13">
        <v>0</v>
      </c>
      <c r="M26" s="13">
        <v>0</v>
      </c>
      <c r="N26" s="15">
        <f t="shared" ref="N26:N36" si="6">+SUM(B26:M26)</f>
        <v>0</v>
      </c>
    </row>
    <row r="27" spans="1:14" x14ac:dyDescent="0.2">
      <c r="A27" s="18" t="s">
        <v>31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5">
        <v>0</v>
      </c>
      <c r="K27" s="13">
        <v>0</v>
      </c>
      <c r="L27" s="13">
        <v>0</v>
      </c>
      <c r="M27" s="13">
        <v>0</v>
      </c>
      <c r="N27" s="15">
        <f t="shared" si="6"/>
        <v>0</v>
      </c>
    </row>
    <row r="28" spans="1:14" x14ac:dyDescent="0.2">
      <c r="A28" s="18" t="s">
        <v>32</v>
      </c>
      <c r="B28" s="13">
        <v>241932822.08000001</v>
      </c>
      <c r="C28" s="84">
        <v>89589815.030000001</v>
      </c>
      <c r="D28" s="84">
        <v>87280095.620000005</v>
      </c>
      <c r="E28" s="90">
        <v>76.19</v>
      </c>
      <c r="F28" s="13">
        <v>0</v>
      </c>
      <c r="G28" s="13">
        <v>0</v>
      </c>
      <c r="H28" s="13">
        <v>6708395.6100000003</v>
      </c>
      <c r="I28" s="90">
        <v>5958018.6799999997</v>
      </c>
      <c r="J28" s="84">
        <v>6221.33</v>
      </c>
      <c r="K28" s="13">
        <v>0</v>
      </c>
      <c r="L28" s="13">
        <v>0</v>
      </c>
      <c r="M28" s="13">
        <v>0</v>
      </c>
      <c r="N28" s="15">
        <f t="shared" si="6"/>
        <v>431475444.54000002</v>
      </c>
    </row>
    <row r="29" spans="1:14" x14ac:dyDescent="0.2">
      <c r="A29" s="18" t="s">
        <v>33</v>
      </c>
      <c r="B29" s="13">
        <v>1198942717.1600001</v>
      </c>
      <c r="C29" s="84">
        <v>1822085316.9300001</v>
      </c>
      <c r="D29" s="84">
        <v>2200191414.8699999</v>
      </c>
      <c r="E29" s="90">
        <v>5530780490.8000002</v>
      </c>
      <c r="F29" s="84">
        <v>4378910810.8199997</v>
      </c>
      <c r="G29" s="121">
        <v>3796987885.9099998</v>
      </c>
      <c r="H29" s="13">
        <v>3919646959.1700001</v>
      </c>
      <c r="I29" s="90">
        <v>3243929081.2800002</v>
      </c>
      <c r="J29" s="84">
        <v>5415557200.7700005</v>
      </c>
      <c r="K29" s="13">
        <v>0</v>
      </c>
      <c r="L29" s="13">
        <v>0</v>
      </c>
      <c r="M29" s="13">
        <v>0</v>
      </c>
      <c r="N29" s="15">
        <f t="shared" si="6"/>
        <v>31507031877.709995</v>
      </c>
    </row>
    <row r="30" spans="1:14" x14ac:dyDescent="0.2">
      <c r="A30" s="18" t="s">
        <v>34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84">
        <v>0</v>
      </c>
      <c r="K30" s="13">
        <v>0</v>
      </c>
      <c r="L30" s="13">
        <v>0</v>
      </c>
      <c r="M30" s="13">
        <v>0</v>
      </c>
      <c r="N30" s="15">
        <f t="shared" si="6"/>
        <v>0</v>
      </c>
    </row>
    <row r="31" spans="1:14" x14ac:dyDescent="0.2">
      <c r="A31" s="18" t="s">
        <v>35</v>
      </c>
      <c r="B31" s="13">
        <v>241093505.21000001</v>
      </c>
      <c r="C31" s="84">
        <v>432409212.11000001</v>
      </c>
      <c r="D31" s="84">
        <v>384337564.55000001</v>
      </c>
      <c r="E31" s="90">
        <v>79116437.689999998</v>
      </c>
      <c r="F31" s="84">
        <v>120774290.23999999</v>
      </c>
      <c r="G31" s="84">
        <v>154952398.68000001</v>
      </c>
      <c r="H31" s="13">
        <v>65587225.560000002</v>
      </c>
      <c r="I31" s="90">
        <v>54517933.460000001</v>
      </c>
      <c r="J31" s="84">
        <v>6270042.6100000003</v>
      </c>
      <c r="K31" s="13">
        <v>0</v>
      </c>
      <c r="L31" s="13">
        <v>0</v>
      </c>
      <c r="M31" s="13">
        <v>0</v>
      </c>
      <c r="N31" s="15">
        <f t="shared" si="6"/>
        <v>1539058610.1100001</v>
      </c>
    </row>
    <row r="32" spans="1:14" x14ac:dyDescent="0.2">
      <c r="A32" s="18" t="s">
        <v>36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84">
        <v>0</v>
      </c>
      <c r="K32" s="13">
        <v>0</v>
      </c>
      <c r="L32" s="13">
        <v>0</v>
      </c>
      <c r="M32" s="13">
        <v>0</v>
      </c>
      <c r="N32" s="15">
        <f t="shared" si="6"/>
        <v>0</v>
      </c>
    </row>
    <row r="33" spans="1:14" x14ac:dyDescent="0.2">
      <c r="A33" s="18" t="s">
        <v>37</v>
      </c>
      <c r="B33" s="13">
        <v>0</v>
      </c>
      <c r="C33" s="84">
        <v>14940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84">
        <v>0</v>
      </c>
      <c r="K33" s="13">
        <v>0</v>
      </c>
      <c r="L33" s="13">
        <v>0</v>
      </c>
      <c r="M33" s="13">
        <v>0</v>
      </c>
      <c r="N33" s="15">
        <f t="shared" si="6"/>
        <v>14940</v>
      </c>
    </row>
    <row r="34" spans="1:14" x14ac:dyDescent="0.2">
      <c r="A34" s="18" t="s">
        <v>38</v>
      </c>
      <c r="B34" s="13">
        <v>230964730.96000001</v>
      </c>
      <c r="C34" s="84">
        <v>333330114.33999997</v>
      </c>
      <c r="D34" s="84">
        <v>339798283.97000003</v>
      </c>
      <c r="E34" s="90">
        <v>282231096.04000002</v>
      </c>
      <c r="F34" s="84">
        <v>2299763706.73</v>
      </c>
      <c r="G34" s="84">
        <v>2545495587.8200002</v>
      </c>
      <c r="H34" s="13">
        <v>1698809195.5</v>
      </c>
      <c r="I34" s="90">
        <v>2461631171.8600001</v>
      </c>
      <c r="J34" s="84">
        <v>1190524422.3599999</v>
      </c>
      <c r="K34" s="13">
        <v>0</v>
      </c>
      <c r="L34" s="13">
        <v>0</v>
      </c>
      <c r="M34" s="13">
        <v>0</v>
      </c>
      <c r="N34" s="15">
        <f t="shared" si="6"/>
        <v>11382548309.580002</v>
      </c>
    </row>
    <row r="35" spans="1:14" x14ac:dyDescent="0.2">
      <c r="A35" s="18" t="s">
        <v>39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84">
        <v>0</v>
      </c>
      <c r="K35" s="13">
        <v>0</v>
      </c>
      <c r="L35" s="13">
        <v>0</v>
      </c>
      <c r="M35" s="13">
        <v>0</v>
      </c>
      <c r="N35" s="15">
        <f t="shared" si="6"/>
        <v>0</v>
      </c>
    </row>
    <row r="36" spans="1:14" ht="13.5" thickBot="1" x14ac:dyDescent="0.25">
      <c r="A36" s="18" t="s">
        <v>40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86">
        <v>0</v>
      </c>
      <c r="K36" s="13">
        <v>0</v>
      </c>
      <c r="L36" s="13">
        <v>0</v>
      </c>
      <c r="M36" s="13">
        <v>0</v>
      </c>
      <c r="N36" s="15">
        <f t="shared" si="6"/>
        <v>0</v>
      </c>
    </row>
    <row r="37" spans="1:14" ht="13.5" thickBot="1" x14ac:dyDescent="0.25">
      <c r="A37" s="6" t="s">
        <v>41</v>
      </c>
      <c r="B37" s="7">
        <f>B38</f>
        <v>0</v>
      </c>
      <c r="C37" s="7">
        <f t="shared" ref="C37:M37" si="7">C38</f>
        <v>0</v>
      </c>
      <c r="D37" s="7">
        <f t="shared" si="7"/>
        <v>0</v>
      </c>
      <c r="E37" s="7">
        <f t="shared" si="7"/>
        <v>0</v>
      </c>
      <c r="F37" s="7">
        <f t="shared" si="7"/>
        <v>0</v>
      </c>
      <c r="G37" s="7">
        <f t="shared" si="7"/>
        <v>0</v>
      </c>
      <c r="H37" s="7">
        <f t="shared" si="7"/>
        <v>0</v>
      </c>
      <c r="I37" s="7">
        <f t="shared" si="7"/>
        <v>0</v>
      </c>
      <c r="J37" s="7">
        <f t="shared" si="7"/>
        <v>0</v>
      </c>
      <c r="K37" s="7">
        <f t="shared" si="7"/>
        <v>0</v>
      </c>
      <c r="L37" s="7">
        <f t="shared" si="7"/>
        <v>0</v>
      </c>
      <c r="M37" s="7">
        <f t="shared" si="7"/>
        <v>0</v>
      </c>
      <c r="N37" s="7">
        <f>SUM(N38,N38)</f>
        <v>0</v>
      </c>
    </row>
    <row r="38" spans="1:14" ht="13.5" thickBot="1" x14ac:dyDescent="0.25">
      <c r="A38" s="21" t="s">
        <v>41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15">
        <f>+SUM(B38:M38)</f>
        <v>0</v>
      </c>
    </row>
    <row r="39" spans="1:14" ht="13.5" thickBot="1" x14ac:dyDescent="0.25">
      <c r="A39" s="6" t="s">
        <v>42</v>
      </c>
      <c r="B39" s="7">
        <f>SUM(B40:B49)</f>
        <v>116945453.18000001</v>
      </c>
      <c r="C39" s="7">
        <f t="shared" ref="C39:M39" si="8">SUM(C40:C49)</f>
        <v>110627995.08</v>
      </c>
      <c r="D39" s="7">
        <f t="shared" si="8"/>
        <v>109978339.15000001</v>
      </c>
      <c r="E39" s="7">
        <f t="shared" si="8"/>
        <v>3812978.5</v>
      </c>
      <c r="F39" s="7">
        <f t="shared" si="8"/>
        <v>59792262.700000003</v>
      </c>
      <c r="G39" s="7">
        <f t="shared" si="8"/>
        <v>60460371.200000003</v>
      </c>
      <c r="H39" s="7">
        <f t="shared" si="8"/>
        <v>60837794.509999998</v>
      </c>
      <c r="I39" s="7">
        <f t="shared" si="8"/>
        <v>143722349.97</v>
      </c>
      <c r="J39" s="7">
        <f t="shared" si="8"/>
        <v>56137563.810000002</v>
      </c>
      <c r="K39" s="7">
        <f t="shared" si="8"/>
        <v>0</v>
      </c>
      <c r="L39" s="7">
        <f t="shared" si="8"/>
        <v>0</v>
      </c>
      <c r="M39" s="7">
        <f t="shared" si="8"/>
        <v>0</v>
      </c>
      <c r="N39" s="7">
        <f>SUM(N40:N49)</f>
        <v>722315108.0999999</v>
      </c>
    </row>
    <row r="40" spans="1:14" x14ac:dyDescent="0.2">
      <c r="A40" s="18" t="s">
        <v>43</v>
      </c>
      <c r="B40" s="13">
        <v>116945453.18000001</v>
      </c>
      <c r="C40" s="85">
        <v>110627995.08</v>
      </c>
      <c r="D40" s="102">
        <v>109978339.15000001</v>
      </c>
      <c r="E40" s="111">
        <v>3812978.5</v>
      </c>
      <c r="F40" s="85">
        <v>59792262.700000003</v>
      </c>
      <c r="G40" s="85">
        <v>60460371.200000003</v>
      </c>
      <c r="H40" s="13">
        <v>60837794.509999998</v>
      </c>
      <c r="I40" s="111">
        <v>143722349.97</v>
      </c>
      <c r="J40" s="85">
        <v>56137563.810000002</v>
      </c>
      <c r="K40" s="13">
        <v>0</v>
      </c>
      <c r="L40" s="13">
        <v>0</v>
      </c>
      <c r="M40" s="13">
        <v>0</v>
      </c>
      <c r="N40" s="15">
        <f t="shared" ref="N40:N49" si="9">+SUM(B40:M40)</f>
        <v>722315108.0999999</v>
      </c>
    </row>
    <row r="41" spans="1:14" x14ac:dyDescent="0.2">
      <c r="A41" s="18" t="s">
        <v>44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5">
        <f t="shared" si="9"/>
        <v>0</v>
      </c>
    </row>
    <row r="42" spans="1:14" x14ac:dyDescent="0.2">
      <c r="A42" s="18" t="s">
        <v>45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5">
        <f t="shared" si="9"/>
        <v>0</v>
      </c>
    </row>
    <row r="43" spans="1:14" x14ac:dyDescent="0.2">
      <c r="A43" s="18" t="s">
        <v>46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5">
        <f t="shared" si="9"/>
        <v>0</v>
      </c>
    </row>
    <row r="44" spans="1:14" x14ac:dyDescent="0.2">
      <c r="A44" s="18" t="s">
        <v>47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5">
        <f t="shared" si="9"/>
        <v>0</v>
      </c>
    </row>
    <row r="45" spans="1:14" x14ac:dyDescent="0.2">
      <c r="A45" s="18" t="s">
        <v>48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5">
        <f t="shared" si="9"/>
        <v>0</v>
      </c>
    </row>
    <row r="46" spans="1:14" x14ac:dyDescent="0.2">
      <c r="A46" s="18" t="s">
        <v>49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5">
        <f t="shared" si="9"/>
        <v>0</v>
      </c>
    </row>
    <row r="47" spans="1:14" x14ac:dyDescent="0.2">
      <c r="A47" s="18" t="s">
        <v>50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5">
        <f t="shared" si="9"/>
        <v>0</v>
      </c>
    </row>
    <row r="48" spans="1:14" x14ac:dyDescent="0.2">
      <c r="A48" s="18" t="s">
        <v>51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5">
        <f t="shared" si="9"/>
        <v>0</v>
      </c>
    </row>
    <row r="49" spans="1:14" ht="13.5" thickBot="1" x14ac:dyDescent="0.25">
      <c r="A49" s="18" t="s">
        <v>52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5">
        <f t="shared" si="9"/>
        <v>0</v>
      </c>
    </row>
    <row r="50" spans="1:14" ht="13.5" thickBot="1" x14ac:dyDescent="0.25">
      <c r="A50" s="6" t="s">
        <v>53</v>
      </c>
      <c r="B50" s="7">
        <f>SUM(B51:B57)</f>
        <v>0</v>
      </c>
      <c r="C50" s="7">
        <f t="shared" ref="C50:M50" si="10">SUM(C51:C57)</f>
        <v>0</v>
      </c>
      <c r="D50" s="7">
        <f t="shared" si="10"/>
        <v>0</v>
      </c>
      <c r="E50" s="7">
        <f t="shared" si="10"/>
        <v>0</v>
      </c>
      <c r="F50" s="7">
        <f t="shared" si="10"/>
        <v>0</v>
      </c>
      <c r="G50" s="7">
        <f t="shared" si="10"/>
        <v>0</v>
      </c>
      <c r="H50" s="7">
        <f t="shared" si="10"/>
        <v>0</v>
      </c>
      <c r="I50" s="7">
        <f t="shared" si="10"/>
        <v>0</v>
      </c>
      <c r="J50" s="7">
        <f t="shared" si="10"/>
        <v>0</v>
      </c>
      <c r="K50" s="7">
        <f t="shared" si="10"/>
        <v>0</v>
      </c>
      <c r="L50" s="7">
        <f t="shared" si="10"/>
        <v>0</v>
      </c>
      <c r="M50" s="7">
        <f t="shared" si="10"/>
        <v>0</v>
      </c>
      <c r="N50" s="7">
        <f>SUM(N51:N57)</f>
        <v>0</v>
      </c>
    </row>
    <row r="51" spans="1:14" x14ac:dyDescent="0.2">
      <c r="A51" s="18" t="s">
        <v>54</v>
      </c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5">
        <f t="shared" ref="N51:N100" si="11">+SUM(B51:M51)</f>
        <v>0</v>
      </c>
    </row>
    <row r="52" spans="1:14" x14ac:dyDescent="0.2">
      <c r="A52" s="18" t="s">
        <v>55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5">
        <f t="shared" si="11"/>
        <v>0</v>
      </c>
    </row>
    <row r="53" spans="1:14" x14ac:dyDescent="0.2">
      <c r="A53" s="18" t="s">
        <v>56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5">
        <f t="shared" si="11"/>
        <v>0</v>
      </c>
    </row>
    <row r="54" spans="1:14" x14ac:dyDescent="0.2">
      <c r="A54" s="18" t="s">
        <v>57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5">
        <f t="shared" si="11"/>
        <v>0</v>
      </c>
    </row>
    <row r="55" spans="1:14" x14ac:dyDescent="0.2">
      <c r="A55" s="18" t="s">
        <v>58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5">
        <f t="shared" si="11"/>
        <v>0</v>
      </c>
    </row>
    <row r="56" spans="1:14" x14ac:dyDescent="0.2">
      <c r="A56" s="18" t="s">
        <v>59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5">
        <f t="shared" si="11"/>
        <v>0</v>
      </c>
    </row>
    <row r="57" spans="1:14" ht="13.5" thickBot="1" x14ac:dyDescent="0.25">
      <c r="A57" s="18" t="s">
        <v>60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11"/>
        <v>0</v>
      </c>
    </row>
    <row r="58" spans="1:14" ht="23.25" thickBot="1" x14ac:dyDescent="0.25">
      <c r="A58" s="6" t="s">
        <v>61</v>
      </c>
      <c r="B58" s="7">
        <f>SUM(B59:B73)</f>
        <v>0</v>
      </c>
      <c r="C58" s="7">
        <f t="shared" ref="C58:M58" si="12">SUM(C59:C73)</f>
        <v>0</v>
      </c>
      <c r="D58" s="7">
        <f t="shared" si="12"/>
        <v>0</v>
      </c>
      <c r="E58" s="7">
        <f t="shared" si="12"/>
        <v>0</v>
      </c>
      <c r="F58" s="7">
        <f t="shared" si="12"/>
        <v>0</v>
      </c>
      <c r="G58" s="7">
        <f t="shared" si="12"/>
        <v>0</v>
      </c>
      <c r="H58" s="7">
        <f t="shared" si="12"/>
        <v>0</v>
      </c>
      <c r="I58" s="7">
        <f t="shared" si="12"/>
        <v>0</v>
      </c>
      <c r="J58" s="7">
        <f t="shared" si="12"/>
        <v>0</v>
      </c>
      <c r="K58" s="7">
        <f t="shared" si="12"/>
        <v>0</v>
      </c>
      <c r="L58" s="7">
        <f t="shared" si="12"/>
        <v>0</v>
      </c>
      <c r="M58" s="7">
        <f t="shared" si="12"/>
        <v>0</v>
      </c>
      <c r="N58" s="7">
        <f>SUM(N59:N73)</f>
        <v>0</v>
      </c>
    </row>
    <row r="59" spans="1:14" x14ac:dyDescent="0.2">
      <c r="A59" s="18" t="s">
        <v>62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5">
        <f t="shared" si="11"/>
        <v>0</v>
      </c>
    </row>
    <row r="60" spans="1:14" x14ac:dyDescent="0.2">
      <c r="A60" s="18" t="s">
        <v>63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5">
        <f t="shared" si="11"/>
        <v>0</v>
      </c>
    </row>
    <row r="61" spans="1:14" x14ac:dyDescent="0.2">
      <c r="A61" s="18" t="s">
        <v>64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5">
        <f t="shared" si="11"/>
        <v>0</v>
      </c>
    </row>
    <row r="62" spans="1:14" x14ac:dyDescent="0.2">
      <c r="A62" s="18" t="s">
        <v>65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5">
        <f t="shared" si="11"/>
        <v>0</v>
      </c>
    </row>
    <row r="63" spans="1:14" x14ac:dyDescent="0.2">
      <c r="A63" s="18" t="s">
        <v>66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5">
        <f t="shared" si="11"/>
        <v>0</v>
      </c>
    </row>
    <row r="64" spans="1:14" x14ac:dyDescent="0.2">
      <c r="A64" s="18" t="s">
        <v>67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5">
        <f t="shared" si="11"/>
        <v>0</v>
      </c>
    </row>
    <row r="65" spans="1:14" x14ac:dyDescent="0.2">
      <c r="A65" s="18" t="s">
        <v>68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5">
        <f t="shared" si="11"/>
        <v>0</v>
      </c>
    </row>
    <row r="66" spans="1:14" x14ac:dyDescent="0.2">
      <c r="A66" s="18" t="s">
        <v>69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5">
        <f t="shared" si="11"/>
        <v>0</v>
      </c>
    </row>
    <row r="67" spans="1:14" x14ac:dyDescent="0.2">
      <c r="A67" s="18" t="s">
        <v>70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11"/>
        <v>0</v>
      </c>
    </row>
    <row r="68" spans="1:14" x14ac:dyDescent="0.2">
      <c r="A68" s="18" t="s">
        <v>71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5">
        <f t="shared" si="11"/>
        <v>0</v>
      </c>
    </row>
    <row r="69" spans="1:14" x14ac:dyDescent="0.2">
      <c r="A69" s="18" t="s">
        <v>72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5">
        <f t="shared" si="11"/>
        <v>0</v>
      </c>
    </row>
    <row r="70" spans="1:14" x14ac:dyDescent="0.2">
      <c r="A70" s="18" t="s">
        <v>73</v>
      </c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11"/>
        <v>0</v>
      </c>
    </row>
    <row r="71" spans="1:14" ht="22.5" x14ac:dyDescent="0.2">
      <c r="A71" s="18" t="s">
        <v>74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5">
        <f t="shared" si="11"/>
        <v>0</v>
      </c>
    </row>
    <row r="72" spans="1:14" ht="22.5" x14ac:dyDescent="0.2">
      <c r="A72" s="18" t="s">
        <v>75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5">
        <f t="shared" si="11"/>
        <v>0</v>
      </c>
    </row>
    <row r="73" spans="1:14" ht="13.5" thickBot="1" x14ac:dyDescent="0.25">
      <c r="A73" s="18" t="s">
        <v>76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5">
        <f t="shared" si="11"/>
        <v>0</v>
      </c>
    </row>
    <row r="74" spans="1:14" ht="13.5" thickBot="1" x14ac:dyDescent="0.25">
      <c r="A74" s="6" t="s">
        <v>77</v>
      </c>
      <c r="B74" s="7">
        <f>SUM(B75:B80)</f>
        <v>0</v>
      </c>
      <c r="C74" s="7">
        <f t="shared" ref="C74:M74" si="13">SUM(C75:C80)</f>
        <v>0</v>
      </c>
      <c r="D74" s="7">
        <f t="shared" si="13"/>
        <v>0</v>
      </c>
      <c r="E74" s="7">
        <f t="shared" si="13"/>
        <v>0</v>
      </c>
      <c r="F74" s="7">
        <f t="shared" si="13"/>
        <v>0</v>
      </c>
      <c r="G74" s="7">
        <f t="shared" si="13"/>
        <v>0</v>
      </c>
      <c r="H74" s="7">
        <f t="shared" si="13"/>
        <v>0</v>
      </c>
      <c r="I74" s="7">
        <f t="shared" si="13"/>
        <v>0</v>
      </c>
      <c r="J74" s="7">
        <f t="shared" si="13"/>
        <v>0</v>
      </c>
      <c r="K74" s="7">
        <f t="shared" si="13"/>
        <v>0</v>
      </c>
      <c r="L74" s="7">
        <f t="shared" si="13"/>
        <v>0</v>
      </c>
      <c r="M74" s="7">
        <f t="shared" si="13"/>
        <v>0</v>
      </c>
      <c r="N74" s="7">
        <f>SUM(N75:N80)</f>
        <v>0</v>
      </c>
    </row>
    <row r="75" spans="1:14" x14ac:dyDescent="0.2">
      <c r="A75" s="18" t="s">
        <v>78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5">
        <f t="shared" si="11"/>
        <v>0</v>
      </c>
    </row>
    <row r="76" spans="1:14" x14ac:dyDescent="0.2">
      <c r="A76" s="18" t="s">
        <v>79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5">
        <f t="shared" si="11"/>
        <v>0</v>
      </c>
    </row>
    <row r="77" spans="1:14" x14ac:dyDescent="0.2">
      <c r="A77" s="18" t="s">
        <v>80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5">
        <f t="shared" si="11"/>
        <v>0</v>
      </c>
    </row>
    <row r="78" spans="1:14" x14ac:dyDescent="0.2">
      <c r="A78" s="18" t="s">
        <v>81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5">
        <f t="shared" si="11"/>
        <v>0</v>
      </c>
    </row>
    <row r="79" spans="1:14" x14ac:dyDescent="0.2">
      <c r="A79" s="18" t="s">
        <v>82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5">
        <f t="shared" si="11"/>
        <v>0</v>
      </c>
    </row>
    <row r="80" spans="1:14" ht="13.5" thickBot="1" x14ac:dyDescent="0.25">
      <c r="A80" s="18" t="s">
        <v>13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5">
        <f t="shared" si="11"/>
        <v>0</v>
      </c>
    </row>
    <row r="81" spans="1:14" ht="13.5" thickBot="1" x14ac:dyDescent="0.25">
      <c r="A81" s="6" t="s">
        <v>83</v>
      </c>
      <c r="B81" s="7">
        <f>SUM(B82:B85)</f>
        <v>0</v>
      </c>
      <c r="C81" s="7">
        <f t="shared" ref="C81:M81" si="14">SUM(C82:C85)</f>
        <v>0</v>
      </c>
      <c r="D81" s="7">
        <f t="shared" si="14"/>
        <v>0</v>
      </c>
      <c r="E81" s="7">
        <f t="shared" si="14"/>
        <v>0</v>
      </c>
      <c r="F81" s="7">
        <f t="shared" si="14"/>
        <v>0</v>
      </c>
      <c r="G81" s="7">
        <f t="shared" si="14"/>
        <v>0</v>
      </c>
      <c r="H81" s="7">
        <f t="shared" si="14"/>
        <v>0</v>
      </c>
      <c r="I81" s="7">
        <f t="shared" si="14"/>
        <v>0</v>
      </c>
      <c r="J81" s="7">
        <f t="shared" si="14"/>
        <v>0</v>
      </c>
      <c r="K81" s="7">
        <f t="shared" si="14"/>
        <v>0</v>
      </c>
      <c r="L81" s="7">
        <f t="shared" si="14"/>
        <v>0</v>
      </c>
      <c r="M81" s="7">
        <f t="shared" si="14"/>
        <v>0</v>
      </c>
      <c r="N81" s="7">
        <f>SUM(N82:N85)</f>
        <v>0</v>
      </c>
    </row>
    <row r="82" spans="1:14" x14ac:dyDescent="0.2">
      <c r="A82" s="18" t="s">
        <v>84</v>
      </c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f t="shared" si="11"/>
        <v>0</v>
      </c>
    </row>
    <row r="83" spans="1:14" x14ac:dyDescent="0.2">
      <c r="A83" s="18" t="s">
        <v>85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f t="shared" si="11"/>
        <v>0</v>
      </c>
    </row>
    <row r="84" spans="1:14" x14ac:dyDescent="0.2">
      <c r="A84" s="18" t="s">
        <v>86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f t="shared" si="11"/>
        <v>0</v>
      </c>
    </row>
    <row r="85" spans="1:14" ht="13.5" thickBot="1" x14ac:dyDescent="0.25">
      <c r="A85" s="18" t="s">
        <v>13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f t="shared" si="11"/>
        <v>0</v>
      </c>
    </row>
    <row r="86" spans="1:14" ht="13.5" thickBot="1" x14ac:dyDescent="0.25">
      <c r="A86" s="6" t="s">
        <v>87</v>
      </c>
      <c r="B86" s="7">
        <f>SUM(B87:B94)</f>
        <v>155896232.75999999</v>
      </c>
      <c r="C86" s="7">
        <f t="shared" ref="C86:M86" si="15">SUM(C87:C94)</f>
        <v>134377296.40000001</v>
      </c>
      <c r="D86" s="7">
        <f t="shared" si="15"/>
        <v>182953414.68000001</v>
      </c>
      <c r="E86" s="7">
        <f t="shared" si="15"/>
        <v>131435373.88</v>
      </c>
      <c r="F86" s="7">
        <f t="shared" si="15"/>
        <v>63765782.859999999</v>
      </c>
      <c r="G86" s="7">
        <f t="shared" si="15"/>
        <v>302813654.33000004</v>
      </c>
      <c r="H86" s="7">
        <f t="shared" si="15"/>
        <v>156520596.67000002</v>
      </c>
      <c r="I86" s="7">
        <f t="shared" si="15"/>
        <v>286381571.70999998</v>
      </c>
      <c r="J86" s="7">
        <f t="shared" si="15"/>
        <v>153241588.58000001</v>
      </c>
      <c r="K86" s="7">
        <f t="shared" si="15"/>
        <v>0</v>
      </c>
      <c r="L86" s="7">
        <f t="shared" si="15"/>
        <v>0</v>
      </c>
      <c r="M86" s="7">
        <f t="shared" si="15"/>
        <v>0</v>
      </c>
      <c r="N86" s="7">
        <f>SUM(N87:N94)</f>
        <v>1567385511.8700001</v>
      </c>
    </row>
    <row r="87" spans="1:14" x14ac:dyDescent="0.2">
      <c r="A87" s="18" t="s">
        <v>88</v>
      </c>
      <c r="B87" s="13">
        <v>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5">
        <f t="shared" si="11"/>
        <v>0</v>
      </c>
    </row>
    <row r="88" spans="1:14" x14ac:dyDescent="0.2">
      <c r="A88" s="18" t="s">
        <v>89</v>
      </c>
      <c r="B88" s="13">
        <v>63858527.57</v>
      </c>
      <c r="C88" s="84">
        <v>3027080.8</v>
      </c>
      <c r="D88" s="84">
        <v>59896747</v>
      </c>
      <c r="E88" s="84">
        <v>21757119.960000001</v>
      </c>
      <c r="F88" s="84">
        <v>35201.54</v>
      </c>
      <c r="G88" s="84">
        <v>237537131.58000001</v>
      </c>
      <c r="H88" s="13">
        <v>74003701.129999995</v>
      </c>
      <c r="I88" s="84">
        <v>110688606.20999999</v>
      </c>
      <c r="J88" s="84">
        <v>498682.4</v>
      </c>
      <c r="K88" s="13">
        <v>0</v>
      </c>
      <c r="L88" s="13">
        <v>0</v>
      </c>
      <c r="M88" s="13">
        <v>0</v>
      </c>
      <c r="N88" s="15">
        <f t="shared" si="11"/>
        <v>571302798.19000006</v>
      </c>
    </row>
    <row r="89" spans="1:14" x14ac:dyDescent="0.2">
      <c r="A89" s="18" t="s">
        <v>90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5">
        <f t="shared" si="11"/>
        <v>0</v>
      </c>
    </row>
    <row r="90" spans="1:14" x14ac:dyDescent="0.2">
      <c r="A90" s="18" t="s">
        <v>91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5">
        <f t="shared" si="11"/>
        <v>0</v>
      </c>
    </row>
    <row r="91" spans="1:14" x14ac:dyDescent="0.2">
      <c r="A91" s="18" t="s">
        <v>129</v>
      </c>
      <c r="B91" s="13">
        <v>92037705.189999998</v>
      </c>
      <c r="C91" s="84">
        <v>131350215.59999999</v>
      </c>
      <c r="D91" s="84">
        <v>123056667.68000001</v>
      </c>
      <c r="E91" s="84">
        <v>109678253.92</v>
      </c>
      <c r="F91" s="84">
        <v>63730581.32</v>
      </c>
      <c r="G91" s="84">
        <v>65276522.75</v>
      </c>
      <c r="H91" s="13">
        <v>82516895.540000007</v>
      </c>
      <c r="I91" s="84">
        <v>175692965.5</v>
      </c>
      <c r="J91" s="84">
        <v>152742906.18000001</v>
      </c>
      <c r="K91" s="13">
        <v>0</v>
      </c>
      <c r="L91" s="13">
        <v>0</v>
      </c>
      <c r="M91" s="13">
        <v>0</v>
      </c>
      <c r="N91" s="15">
        <f t="shared" si="11"/>
        <v>996082713.68000007</v>
      </c>
    </row>
    <row r="92" spans="1:14" x14ac:dyDescent="0.2">
      <c r="A92" s="18" t="s">
        <v>93</v>
      </c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5">
        <f t="shared" si="11"/>
        <v>0</v>
      </c>
    </row>
    <row r="93" spans="1:14" x14ac:dyDescent="0.2">
      <c r="A93" s="18" t="s">
        <v>92</v>
      </c>
      <c r="B93" s="13">
        <v>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5">
        <f t="shared" si="11"/>
        <v>0</v>
      </c>
    </row>
    <row r="94" spans="1:14" ht="13.5" thickBot="1" x14ac:dyDescent="0.25">
      <c r="A94" s="18" t="s">
        <v>13</v>
      </c>
      <c r="B94" s="13">
        <v>0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5">
        <f t="shared" si="11"/>
        <v>0</v>
      </c>
    </row>
    <row r="95" spans="1:14" ht="13.5" thickBot="1" x14ac:dyDescent="0.25">
      <c r="A95" s="6" t="s">
        <v>94</v>
      </c>
      <c r="B95" s="7">
        <f>SUM(B96:B98)</f>
        <v>0</v>
      </c>
      <c r="C95" s="7">
        <f t="shared" ref="C95:M95" si="16">SUM(C96:C98)</f>
        <v>0</v>
      </c>
      <c r="D95" s="7">
        <f t="shared" si="16"/>
        <v>0</v>
      </c>
      <c r="E95" s="7">
        <f t="shared" si="16"/>
        <v>0</v>
      </c>
      <c r="F95" s="7">
        <f t="shared" si="16"/>
        <v>0</v>
      </c>
      <c r="G95" s="7">
        <f t="shared" si="16"/>
        <v>0</v>
      </c>
      <c r="H95" s="7">
        <f t="shared" si="16"/>
        <v>0</v>
      </c>
      <c r="I95" s="7">
        <f t="shared" si="16"/>
        <v>0</v>
      </c>
      <c r="J95" s="7">
        <f t="shared" si="16"/>
        <v>0</v>
      </c>
      <c r="K95" s="7">
        <f t="shared" si="16"/>
        <v>0</v>
      </c>
      <c r="L95" s="7">
        <f t="shared" si="16"/>
        <v>0</v>
      </c>
      <c r="M95" s="7">
        <f t="shared" si="16"/>
        <v>0</v>
      </c>
      <c r="N95" s="7">
        <f>SUM(N96:N98)</f>
        <v>0</v>
      </c>
    </row>
    <row r="96" spans="1:14" x14ac:dyDescent="0.2">
      <c r="A96" s="18" t="s">
        <v>95</v>
      </c>
      <c r="B96" s="13"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5">
        <f t="shared" si="11"/>
        <v>0</v>
      </c>
    </row>
    <row r="97" spans="1:14" x14ac:dyDescent="0.2">
      <c r="A97" s="18" t="s">
        <v>96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5">
        <f t="shared" si="11"/>
        <v>0</v>
      </c>
    </row>
    <row r="98" spans="1:14" ht="13.5" thickBot="1" x14ac:dyDescent="0.25">
      <c r="A98" s="18" t="s">
        <v>13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5">
        <f t="shared" si="11"/>
        <v>0</v>
      </c>
    </row>
    <row r="99" spans="1:14" ht="13.5" thickBot="1" x14ac:dyDescent="0.25">
      <c r="A99" s="6" t="s">
        <v>97</v>
      </c>
      <c r="B99" s="7">
        <f>B100</f>
        <v>0</v>
      </c>
      <c r="C99" s="7">
        <f t="shared" ref="C99:M99" si="17">C100</f>
        <v>0</v>
      </c>
      <c r="D99" s="7">
        <f t="shared" si="17"/>
        <v>0</v>
      </c>
      <c r="E99" s="7">
        <f t="shared" si="17"/>
        <v>0</v>
      </c>
      <c r="F99" s="7">
        <f t="shared" si="17"/>
        <v>0</v>
      </c>
      <c r="G99" s="7">
        <f t="shared" si="17"/>
        <v>0</v>
      </c>
      <c r="H99" s="7">
        <f t="shared" si="17"/>
        <v>0</v>
      </c>
      <c r="I99" s="7">
        <f t="shared" si="17"/>
        <v>0</v>
      </c>
      <c r="J99" s="7">
        <f t="shared" si="17"/>
        <v>0</v>
      </c>
      <c r="K99" s="7">
        <f t="shared" si="17"/>
        <v>0</v>
      </c>
      <c r="L99" s="7">
        <f t="shared" si="17"/>
        <v>0</v>
      </c>
      <c r="M99" s="7">
        <f t="shared" si="17"/>
        <v>0</v>
      </c>
      <c r="N99" s="7">
        <f>N100</f>
        <v>0</v>
      </c>
    </row>
    <row r="100" spans="1:14" ht="13.5" thickBot="1" x14ac:dyDescent="0.25">
      <c r="A100" s="24" t="s">
        <v>97</v>
      </c>
      <c r="B100" s="41">
        <v>0</v>
      </c>
      <c r="C100" s="41">
        <v>0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6">
        <f t="shared" si="11"/>
        <v>0</v>
      </c>
    </row>
    <row r="101" spans="1:14" ht="13.5" thickBot="1" x14ac:dyDescent="0.25">
      <c r="A101" s="25" t="s">
        <v>7</v>
      </c>
      <c r="B101" s="47">
        <f>B4+B10+B17+B22+B25+B37+B39+B50+B58+B74+B81+B86+B95+B99</f>
        <v>2250192864.7800002</v>
      </c>
      <c r="C101" s="47">
        <f t="shared" ref="C101:H101" si="18">C4+C10+C17+C22+C25+C37+C39+C50+C58+C74+C81+C86+C95+C99</f>
        <v>2975861672.6700006</v>
      </c>
      <c r="D101" s="47">
        <f t="shared" si="18"/>
        <v>3407158177.9200001</v>
      </c>
      <c r="E101" s="47">
        <f t="shared" si="18"/>
        <v>6126300404.4799995</v>
      </c>
      <c r="F101" s="47">
        <f t="shared" si="18"/>
        <v>7268489858.5499983</v>
      </c>
      <c r="G101" s="47">
        <f t="shared" si="18"/>
        <v>7042604149.2999992</v>
      </c>
      <c r="H101" s="47">
        <f t="shared" si="18"/>
        <v>6168775804.9800005</v>
      </c>
      <c r="I101" s="47">
        <f>I4+I10+I17+I22+I25+I37+I39+I50+I58+I74+I81+I86+I95+I99</f>
        <v>6341767188.2300014</v>
      </c>
      <c r="J101" s="47">
        <f t="shared" ref="J101:M101" si="19">J4+J10+J17+J22+J25+J37+J39+J50+J58+J74+J81+J86+J95+J99</f>
        <v>6966779049.0100002</v>
      </c>
      <c r="K101" s="47">
        <f t="shared" si="19"/>
        <v>0</v>
      </c>
      <c r="L101" s="47">
        <f t="shared" si="19"/>
        <v>0</v>
      </c>
      <c r="M101" s="47">
        <f t="shared" si="19"/>
        <v>0</v>
      </c>
      <c r="N101" s="47">
        <f t="shared" ref="N101" si="20">N99+N95+N86+N81+N74+N58+N50+N39+N37+N25+N22+N17+N10+N4</f>
        <v>48547929169.920006</v>
      </c>
    </row>
    <row r="102" spans="1:14" x14ac:dyDescent="0.2">
      <c r="N102" s="67"/>
    </row>
    <row r="105" spans="1:14" x14ac:dyDescent="0.2">
      <c r="B105" s="67"/>
      <c r="C105" s="67"/>
      <c r="D105" s="67"/>
      <c r="E105" s="67"/>
      <c r="F105" s="118"/>
      <c r="G105" s="67"/>
      <c r="H105" s="67"/>
      <c r="I105" s="67"/>
      <c r="J105" s="67"/>
      <c r="K105" s="67"/>
    </row>
  </sheetData>
  <mergeCells count="1">
    <mergeCell ref="A1:N2"/>
  </mergeCells>
  <pageMargins left="0.75" right="0.75" top="1" bottom="1" header="0" footer="0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zoomScaleNormal="100" workbookViewId="0">
      <pane xSplit="1" ySplit="3" topLeftCell="B4" activePane="bottomRight" state="frozen"/>
      <selection activeCell="P8" sqref="P8"/>
      <selection pane="topRight" activeCell="P8" sqref="P8"/>
      <selection pane="bottomLeft" activeCell="P8" sqref="P8"/>
      <selection pane="bottomRight" activeCell="J29" sqref="J29"/>
    </sheetView>
  </sheetViews>
  <sheetFormatPr baseColWidth="10" defaultRowHeight="12.75" x14ac:dyDescent="0.2"/>
  <cols>
    <col min="1" max="1" width="32.7109375" style="44" customWidth="1"/>
    <col min="2" max="4" width="11.42578125" style="44"/>
    <col min="5" max="6" width="11.42578125" style="117"/>
    <col min="7" max="13" width="11.42578125" style="44"/>
    <col min="14" max="14" width="12.7109375" style="44" bestFit="1" customWidth="1"/>
    <col min="15" max="252" width="11.42578125" style="44"/>
    <col min="253" max="253" width="32.7109375" style="44" customWidth="1"/>
    <col min="254" max="508" width="11.42578125" style="44"/>
    <col min="509" max="509" width="32.7109375" style="44" customWidth="1"/>
    <col min="510" max="764" width="11.42578125" style="44"/>
    <col min="765" max="765" width="32.7109375" style="44" customWidth="1"/>
    <col min="766" max="1020" width="11.42578125" style="44"/>
    <col min="1021" max="1021" width="32.7109375" style="44" customWidth="1"/>
    <col min="1022" max="1276" width="11.42578125" style="44"/>
    <col min="1277" max="1277" width="32.7109375" style="44" customWidth="1"/>
    <col min="1278" max="1532" width="11.42578125" style="44"/>
    <col min="1533" max="1533" width="32.7109375" style="44" customWidth="1"/>
    <col min="1534" max="1788" width="11.42578125" style="44"/>
    <col min="1789" max="1789" width="32.7109375" style="44" customWidth="1"/>
    <col min="1790" max="2044" width="11.42578125" style="44"/>
    <col min="2045" max="2045" width="32.7109375" style="44" customWidth="1"/>
    <col min="2046" max="2300" width="11.42578125" style="44"/>
    <col min="2301" max="2301" width="32.7109375" style="44" customWidth="1"/>
    <col min="2302" max="2556" width="11.42578125" style="44"/>
    <col min="2557" max="2557" width="32.7109375" style="44" customWidth="1"/>
    <col min="2558" max="2812" width="11.42578125" style="44"/>
    <col min="2813" max="2813" width="32.7109375" style="44" customWidth="1"/>
    <col min="2814" max="3068" width="11.42578125" style="44"/>
    <col min="3069" max="3069" width="32.7109375" style="44" customWidth="1"/>
    <col min="3070" max="3324" width="11.42578125" style="44"/>
    <col min="3325" max="3325" width="32.7109375" style="44" customWidth="1"/>
    <col min="3326" max="3580" width="11.42578125" style="44"/>
    <col min="3581" max="3581" width="32.7109375" style="44" customWidth="1"/>
    <col min="3582" max="3836" width="11.42578125" style="44"/>
    <col min="3837" max="3837" width="32.7109375" style="44" customWidth="1"/>
    <col min="3838" max="4092" width="11.42578125" style="44"/>
    <col min="4093" max="4093" width="32.7109375" style="44" customWidth="1"/>
    <col min="4094" max="4348" width="11.42578125" style="44"/>
    <col min="4349" max="4349" width="32.7109375" style="44" customWidth="1"/>
    <col min="4350" max="4604" width="11.42578125" style="44"/>
    <col min="4605" max="4605" width="32.7109375" style="44" customWidth="1"/>
    <col min="4606" max="4860" width="11.42578125" style="44"/>
    <col min="4861" max="4861" width="32.7109375" style="44" customWidth="1"/>
    <col min="4862" max="5116" width="11.42578125" style="44"/>
    <col min="5117" max="5117" width="32.7109375" style="44" customWidth="1"/>
    <col min="5118" max="5372" width="11.42578125" style="44"/>
    <col min="5373" max="5373" width="32.7109375" style="44" customWidth="1"/>
    <col min="5374" max="5628" width="11.42578125" style="44"/>
    <col min="5629" max="5629" width="32.7109375" style="44" customWidth="1"/>
    <col min="5630" max="5884" width="11.42578125" style="44"/>
    <col min="5885" max="5885" width="32.7109375" style="44" customWidth="1"/>
    <col min="5886" max="6140" width="11.42578125" style="44"/>
    <col min="6141" max="6141" width="32.7109375" style="44" customWidth="1"/>
    <col min="6142" max="6396" width="11.42578125" style="44"/>
    <col min="6397" max="6397" width="32.7109375" style="44" customWidth="1"/>
    <col min="6398" max="6652" width="11.42578125" style="44"/>
    <col min="6653" max="6653" width="32.7109375" style="44" customWidth="1"/>
    <col min="6654" max="6908" width="11.42578125" style="44"/>
    <col min="6909" max="6909" width="32.7109375" style="44" customWidth="1"/>
    <col min="6910" max="7164" width="11.42578125" style="44"/>
    <col min="7165" max="7165" width="32.7109375" style="44" customWidth="1"/>
    <col min="7166" max="7420" width="11.42578125" style="44"/>
    <col min="7421" max="7421" width="32.7109375" style="44" customWidth="1"/>
    <col min="7422" max="7676" width="11.42578125" style="44"/>
    <col min="7677" max="7677" width="32.7109375" style="44" customWidth="1"/>
    <col min="7678" max="7932" width="11.42578125" style="44"/>
    <col min="7933" max="7933" width="32.7109375" style="44" customWidth="1"/>
    <col min="7934" max="8188" width="11.42578125" style="44"/>
    <col min="8189" max="8189" width="32.7109375" style="44" customWidth="1"/>
    <col min="8190" max="8444" width="11.42578125" style="44"/>
    <col min="8445" max="8445" width="32.7109375" style="44" customWidth="1"/>
    <col min="8446" max="8700" width="11.42578125" style="44"/>
    <col min="8701" max="8701" width="32.7109375" style="44" customWidth="1"/>
    <col min="8702" max="8956" width="11.42578125" style="44"/>
    <col min="8957" max="8957" width="32.7109375" style="44" customWidth="1"/>
    <col min="8958" max="9212" width="11.42578125" style="44"/>
    <col min="9213" max="9213" width="32.7109375" style="44" customWidth="1"/>
    <col min="9214" max="9468" width="11.42578125" style="44"/>
    <col min="9469" max="9469" width="32.7109375" style="44" customWidth="1"/>
    <col min="9470" max="9724" width="11.42578125" style="44"/>
    <col min="9725" max="9725" width="32.7109375" style="44" customWidth="1"/>
    <col min="9726" max="9980" width="11.42578125" style="44"/>
    <col min="9981" max="9981" width="32.7109375" style="44" customWidth="1"/>
    <col min="9982" max="10236" width="11.42578125" style="44"/>
    <col min="10237" max="10237" width="32.7109375" style="44" customWidth="1"/>
    <col min="10238" max="10492" width="11.42578125" style="44"/>
    <col min="10493" max="10493" width="32.7109375" style="44" customWidth="1"/>
    <col min="10494" max="10748" width="11.42578125" style="44"/>
    <col min="10749" max="10749" width="32.7109375" style="44" customWidth="1"/>
    <col min="10750" max="11004" width="11.42578125" style="44"/>
    <col min="11005" max="11005" width="32.7109375" style="44" customWidth="1"/>
    <col min="11006" max="11260" width="11.42578125" style="44"/>
    <col min="11261" max="11261" width="32.7109375" style="44" customWidth="1"/>
    <col min="11262" max="11516" width="11.42578125" style="44"/>
    <col min="11517" max="11517" width="32.7109375" style="44" customWidth="1"/>
    <col min="11518" max="11772" width="11.42578125" style="44"/>
    <col min="11773" max="11773" width="32.7109375" style="44" customWidth="1"/>
    <col min="11774" max="12028" width="11.42578125" style="44"/>
    <col min="12029" max="12029" width="32.7109375" style="44" customWidth="1"/>
    <col min="12030" max="12284" width="11.42578125" style="44"/>
    <col min="12285" max="12285" width="32.7109375" style="44" customWidth="1"/>
    <col min="12286" max="12540" width="11.42578125" style="44"/>
    <col min="12541" max="12541" width="32.7109375" style="44" customWidth="1"/>
    <col min="12542" max="12796" width="11.42578125" style="44"/>
    <col min="12797" max="12797" width="32.7109375" style="44" customWidth="1"/>
    <col min="12798" max="13052" width="11.42578125" style="44"/>
    <col min="13053" max="13053" width="32.7109375" style="44" customWidth="1"/>
    <col min="13054" max="13308" width="11.42578125" style="44"/>
    <col min="13309" max="13309" width="32.7109375" style="44" customWidth="1"/>
    <col min="13310" max="13564" width="11.42578125" style="44"/>
    <col min="13565" max="13565" width="32.7109375" style="44" customWidth="1"/>
    <col min="13566" max="13820" width="11.42578125" style="44"/>
    <col min="13821" max="13821" width="32.7109375" style="44" customWidth="1"/>
    <col min="13822" max="14076" width="11.42578125" style="44"/>
    <col min="14077" max="14077" width="32.7109375" style="44" customWidth="1"/>
    <col min="14078" max="14332" width="11.42578125" style="44"/>
    <col min="14333" max="14333" width="32.7109375" style="44" customWidth="1"/>
    <col min="14334" max="14588" width="11.42578125" style="44"/>
    <col min="14589" max="14589" width="32.7109375" style="44" customWidth="1"/>
    <col min="14590" max="14844" width="11.42578125" style="44"/>
    <col min="14845" max="14845" width="32.7109375" style="44" customWidth="1"/>
    <col min="14846" max="15100" width="11.42578125" style="44"/>
    <col min="15101" max="15101" width="32.7109375" style="44" customWidth="1"/>
    <col min="15102" max="15356" width="11.42578125" style="44"/>
    <col min="15357" max="15357" width="32.7109375" style="44" customWidth="1"/>
    <col min="15358" max="15612" width="11.42578125" style="44"/>
    <col min="15613" max="15613" width="32.7109375" style="44" customWidth="1"/>
    <col min="15614" max="15868" width="11.42578125" style="44"/>
    <col min="15869" max="15869" width="32.7109375" style="44" customWidth="1"/>
    <col min="15870" max="16124" width="11.42578125" style="44"/>
    <col min="16125" max="16125" width="32.7109375" style="44" customWidth="1"/>
    <col min="16126" max="16384" width="11.42578125" style="44"/>
  </cols>
  <sheetData>
    <row r="1" spans="1:14" x14ac:dyDescent="0.2">
      <c r="A1" s="152" t="s">
        <v>135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ht="13.5" thickBot="1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4" ht="13.5" thickBot="1" x14ac:dyDescent="0.25">
      <c r="A3" s="2" t="s">
        <v>0</v>
      </c>
      <c r="B3" s="32" t="s">
        <v>98</v>
      </c>
      <c r="C3" s="32" t="s">
        <v>99</v>
      </c>
      <c r="D3" s="32" t="s">
        <v>100</v>
      </c>
      <c r="E3" s="32" t="s">
        <v>101</v>
      </c>
      <c r="F3" s="32" t="s">
        <v>102</v>
      </c>
      <c r="G3" s="32" t="s">
        <v>103</v>
      </c>
      <c r="H3" s="32" t="s">
        <v>104</v>
      </c>
      <c r="I3" s="32" t="s">
        <v>105</v>
      </c>
      <c r="J3" s="32" t="s">
        <v>106</v>
      </c>
      <c r="K3" s="32" t="s">
        <v>107</v>
      </c>
      <c r="L3" s="32" t="s">
        <v>108</v>
      </c>
      <c r="M3" s="32" t="s">
        <v>109</v>
      </c>
      <c r="N3" s="3" t="s">
        <v>7</v>
      </c>
    </row>
    <row r="4" spans="1:14" ht="13.5" thickBot="1" x14ac:dyDescent="0.25">
      <c r="A4" s="6" t="s">
        <v>8</v>
      </c>
      <c r="B4" s="7">
        <f>SUM(B5:B9)</f>
        <v>5326623.09</v>
      </c>
      <c r="C4" s="7">
        <f t="shared" ref="C4:N4" si="0">SUM(C5:C9)</f>
        <v>6121549.9699999997</v>
      </c>
      <c r="D4" s="7">
        <f t="shared" si="0"/>
        <v>12985276.18</v>
      </c>
      <c r="E4" s="7">
        <f t="shared" si="0"/>
        <v>0</v>
      </c>
      <c r="F4" s="7">
        <f t="shared" si="0"/>
        <v>18195144</v>
      </c>
      <c r="G4" s="7">
        <f t="shared" si="0"/>
        <v>12183027</v>
      </c>
      <c r="H4" s="7">
        <f t="shared" si="0"/>
        <v>0</v>
      </c>
      <c r="I4" s="7">
        <f t="shared" si="0"/>
        <v>13139232</v>
      </c>
      <c r="J4" s="7">
        <f t="shared" si="0"/>
        <v>0</v>
      </c>
      <c r="K4" s="7">
        <f t="shared" si="0"/>
        <v>0</v>
      </c>
      <c r="L4" s="7">
        <f t="shared" si="0"/>
        <v>0</v>
      </c>
      <c r="M4" s="7">
        <f t="shared" si="0"/>
        <v>0</v>
      </c>
      <c r="N4" s="7">
        <f t="shared" si="0"/>
        <v>67950852.239999995</v>
      </c>
    </row>
    <row r="5" spans="1:14" x14ac:dyDescent="0.2">
      <c r="A5" s="12" t="s">
        <v>9</v>
      </c>
      <c r="B5" s="13">
        <v>0</v>
      </c>
      <c r="C5" s="13">
        <v>0</v>
      </c>
      <c r="D5" s="13">
        <v>0</v>
      </c>
      <c r="E5" s="13">
        <v>0</v>
      </c>
      <c r="F5" s="89">
        <v>0</v>
      </c>
      <c r="G5" s="89">
        <v>0</v>
      </c>
      <c r="H5" s="13">
        <v>0</v>
      </c>
      <c r="I5" s="89">
        <v>0</v>
      </c>
      <c r="J5" s="13">
        <v>0</v>
      </c>
      <c r="K5" s="13">
        <v>0</v>
      </c>
      <c r="L5" s="13">
        <v>0</v>
      </c>
      <c r="M5" s="13">
        <v>0</v>
      </c>
      <c r="N5" s="14">
        <f>SUM(B5:M5)</f>
        <v>0</v>
      </c>
    </row>
    <row r="6" spans="1:14" x14ac:dyDescent="0.2">
      <c r="A6" s="12" t="s">
        <v>10</v>
      </c>
      <c r="B6" s="13">
        <v>0</v>
      </c>
      <c r="C6" s="13">
        <v>0</v>
      </c>
      <c r="D6" s="13">
        <v>0</v>
      </c>
      <c r="E6" s="13">
        <v>0</v>
      </c>
      <c r="F6" s="37">
        <v>0</v>
      </c>
      <c r="G6" s="37">
        <v>0</v>
      </c>
      <c r="H6" s="13">
        <v>0</v>
      </c>
      <c r="I6" s="140">
        <v>0</v>
      </c>
      <c r="J6" s="13">
        <v>0</v>
      </c>
      <c r="K6" s="13">
        <v>0</v>
      </c>
      <c r="L6" s="77">
        <v>0</v>
      </c>
      <c r="M6" s="77">
        <v>0</v>
      </c>
      <c r="N6" s="14">
        <f>SUM(B6:M6)</f>
        <v>0</v>
      </c>
    </row>
    <row r="7" spans="1:14" x14ac:dyDescent="0.2">
      <c r="A7" s="12" t="s">
        <v>11</v>
      </c>
      <c r="B7" s="13">
        <v>0</v>
      </c>
      <c r="C7" s="13">
        <v>0</v>
      </c>
      <c r="D7" s="13">
        <v>0</v>
      </c>
      <c r="E7" s="13">
        <v>0</v>
      </c>
      <c r="F7" s="37">
        <v>0</v>
      </c>
      <c r="G7" s="37">
        <v>0</v>
      </c>
      <c r="H7" s="13">
        <v>0</v>
      </c>
      <c r="I7" s="140">
        <v>0</v>
      </c>
      <c r="J7" s="13">
        <v>0</v>
      </c>
      <c r="K7" s="13">
        <v>0</v>
      </c>
      <c r="L7" s="77">
        <v>0</v>
      </c>
      <c r="M7" s="77">
        <v>0</v>
      </c>
      <c r="N7" s="14">
        <f>SUM(B7:M7)</f>
        <v>0</v>
      </c>
    </row>
    <row r="8" spans="1:14" x14ac:dyDescent="0.2">
      <c r="A8" s="16" t="s">
        <v>12</v>
      </c>
      <c r="B8" s="13">
        <v>0</v>
      </c>
      <c r="C8" s="13">
        <v>0</v>
      </c>
      <c r="D8" s="13">
        <v>0</v>
      </c>
      <c r="E8" s="13">
        <v>0</v>
      </c>
      <c r="F8" s="19">
        <v>0</v>
      </c>
      <c r="G8" s="19">
        <v>0</v>
      </c>
      <c r="H8" s="13">
        <v>0</v>
      </c>
      <c r="I8" s="136">
        <v>0</v>
      </c>
      <c r="J8" s="13">
        <v>0</v>
      </c>
      <c r="K8" s="13">
        <v>0</v>
      </c>
      <c r="L8" s="77">
        <v>0</v>
      </c>
      <c r="M8" s="77">
        <v>0</v>
      </c>
      <c r="N8" s="14">
        <f>SUM(B8:M8)</f>
        <v>0</v>
      </c>
    </row>
    <row r="9" spans="1:14" ht="13.5" thickBot="1" x14ac:dyDescent="0.25">
      <c r="A9" s="17" t="s">
        <v>13</v>
      </c>
      <c r="B9" s="14">
        <v>5326623.09</v>
      </c>
      <c r="C9" s="19">
        <v>6121549.9699999997</v>
      </c>
      <c r="D9" s="19">
        <v>12985276.18</v>
      </c>
      <c r="E9" s="14">
        <v>0</v>
      </c>
      <c r="F9" s="19">
        <v>18195144</v>
      </c>
      <c r="G9" s="124">
        <v>12183027</v>
      </c>
      <c r="H9" s="14">
        <v>0</v>
      </c>
      <c r="I9" s="136">
        <v>13139232</v>
      </c>
      <c r="J9" s="14">
        <v>0</v>
      </c>
      <c r="K9" s="14">
        <v>0</v>
      </c>
      <c r="L9" s="77">
        <v>0</v>
      </c>
      <c r="M9" s="77">
        <v>0</v>
      </c>
      <c r="N9" s="14">
        <f>SUM(B9:M9)</f>
        <v>67950852.239999995</v>
      </c>
    </row>
    <row r="10" spans="1:14" ht="13.5" thickBot="1" x14ac:dyDescent="0.25">
      <c r="A10" s="6" t="s">
        <v>14</v>
      </c>
      <c r="B10" s="7">
        <f>SUM(B11:B16)</f>
        <v>232105107.89000002</v>
      </c>
      <c r="C10" s="7">
        <f t="shared" ref="C10:N10" si="1">SUM(C11:C16)</f>
        <v>343436424.73000002</v>
      </c>
      <c r="D10" s="7">
        <f t="shared" si="1"/>
        <v>387535793.94</v>
      </c>
      <c r="E10" s="7">
        <f t="shared" si="1"/>
        <v>560839188.03999996</v>
      </c>
      <c r="F10" s="7">
        <f t="shared" si="1"/>
        <v>554214720</v>
      </c>
      <c r="G10" s="7">
        <f t="shared" si="1"/>
        <v>619979736</v>
      </c>
      <c r="H10" s="7">
        <f t="shared" si="1"/>
        <v>782661469</v>
      </c>
      <c r="I10" s="7">
        <f t="shared" si="1"/>
        <v>656845348</v>
      </c>
      <c r="J10" s="7">
        <f t="shared" si="1"/>
        <v>591508198</v>
      </c>
      <c r="K10" s="7">
        <f t="shared" si="1"/>
        <v>0</v>
      </c>
      <c r="L10" s="78">
        <f t="shared" si="1"/>
        <v>0</v>
      </c>
      <c r="M10" s="78">
        <f t="shared" si="1"/>
        <v>0</v>
      </c>
      <c r="N10" s="7">
        <f t="shared" si="1"/>
        <v>4729125985.6000004</v>
      </c>
    </row>
    <row r="11" spans="1:14" x14ac:dyDescent="0.2">
      <c r="A11" s="18" t="s">
        <v>15</v>
      </c>
      <c r="B11" s="13">
        <v>32491264.600000001</v>
      </c>
      <c r="C11" s="89">
        <v>87603880</v>
      </c>
      <c r="D11" s="89">
        <v>72287745</v>
      </c>
      <c r="E11" s="89">
        <v>182561535</v>
      </c>
      <c r="F11" s="89">
        <v>130797550</v>
      </c>
      <c r="G11" s="89">
        <v>160813510</v>
      </c>
      <c r="H11" s="89">
        <v>83544505</v>
      </c>
      <c r="I11" s="89">
        <v>165759704</v>
      </c>
      <c r="J11" s="89">
        <v>65383370</v>
      </c>
      <c r="K11" s="13">
        <v>0</v>
      </c>
      <c r="L11" s="77">
        <v>0</v>
      </c>
      <c r="M11" s="77">
        <v>0</v>
      </c>
      <c r="N11" s="14">
        <f t="shared" ref="N11:N16" si="2">SUM(B11:M11)</f>
        <v>981243063.60000002</v>
      </c>
    </row>
    <row r="12" spans="1:14" x14ac:dyDescent="0.2">
      <c r="A12" s="18" t="s">
        <v>16</v>
      </c>
      <c r="B12" s="13">
        <v>104490744.05</v>
      </c>
      <c r="C12" s="37">
        <v>173113076.65000001</v>
      </c>
      <c r="D12" s="37">
        <v>250195953.94</v>
      </c>
      <c r="E12" s="37">
        <v>314510603.04000002</v>
      </c>
      <c r="F12" s="37">
        <v>325143670</v>
      </c>
      <c r="G12" s="125">
        <v>405246160</v>
      </c>
      <c r="H12" s="140">
        <v>502264635</v>
      </c>
      <c r="I12" s="140">
        <v>296032446</v>
      </c>
      <c r="J12" s="140">
        <v>414702739</v>
      </c>
      <c r="K12" s="13">
        <v>0</v>
      </c>
      <c r="L12" s="77">
        <v>0</v>
      </c>
      <c r="M12" s="77">
        <v>0</v>
      </c>
      <c r="N12" s="14">
        <f t="shared" si="2"/>
        <v>2785700027.6800003</v>
      </c>
    </row>
    <row r="13" spans="1:14" x14ac:dyDescent="0.2">
      <c r="A13" s="18" t="s">
        <v>17</v>
      </c>
      <c r="B13" s="13">
        <v>0</v>
      </c>
      <c r="C13" s="13">
        <v>0</v>
      </c>
      <c r="D13" s="13">
        <v>0</v>
      </c>
      <c r="E13" s="13">
        <v>0</v>
      </c>
      <c r="F13" s="37">
        <v>0</v>
      </c>
      <c r="G13" s="37">
        <v>0</v>
      </c>
      <c r="H13" s="140">
        <v>0</v>
      </c>
      <c r="I13" s="140">
        <v>0</v>
      </c>
      <c r="J13" s="140">
        <v>0</v>
      </c>
      <c r="K13" s="13">
        <v>0</v>
      </c>
      <c r="L13" s="77">
        <v>0</v>
      </c>
      <c r="M13" s="77">
        <v>0</v>
      </c>
      <c r="N13" s="14">
        <f t="shared" si="2"/>
        <v>0</v>
      </c>
    </row>
    <row r="14" spans="1:14" x14ac:dyDescent="0.2">
      <c r="A14" s="18" t="s">
        <v>18</v>
      </c>
      <c r="B14" s="90">
        <v>17690509.239999998</v>
      </c>
      <c r="C14" s="37">
        <v>12442989.08</v>
      </c>
      <c r="D14" s="13">
        <v>0</v>
      </c>
      <c r="E14" s="13">
        <v>0</v>
      </c>
      <c r="F14" s="37">
        <v>0</v>
      </c>
      <c r="G14" s="37">
        <v>0</v>
      </c>
      <c r="H14" s="140">
        <v>106972245</v>
      </c>
      <c r="I14" s="140">
        <v>74727320</v>
      </c>
      <c r="J14" s="140">
        <v>40810105</v>
      </c>
      <c r="K14" s="13">
        <v>0</v>
      </c>
      <c r="L14" s="13">
        <v>0</v>
      </c>
      <c r="M14" s="13">
        <v>0</v>
      </c>
      <c r="N14" s="14">
        <f t="shared" si="2"/>
        <v>252643168.31999999</v>
      </c>
    </row>
    <row r="15" spans="1:14" x14ac:dyDescent="0.2">
      <c r="A15" s="18" t="s">
        <v>19</v>
      </c>
      <c r="B15" s="13">
        <v>0</v>
      </c>
      <c r="C15" s="13">
        <v>0</v>
      </c>
      <c r="D15" s="13">
        <v>0</v>
      </c>
      <c r="E15" s="13">
        <v>0</v>
      </c>
      <c r="F15" s="37">
        <v>0</v>
      </c>
      <c r="G15" s="37">
        <v>0</v>
      </c>
      <c r="H15" s="140">
        <v>0</v>
      </c>
      <c r="I15" s="140">
        <v>0</v>
      </c>
      <c r="J15" s="140">
        <v>0</v>
      </c>
      <c r="K15" s="13">
        <v>0</v>
      </c>
      <c r="L15" s="13">
        <v>0</v>
      </c>
      <c r="M15" s="13">
        <v>0</v>
      </c>
      <c r="N15" s="14">
        <f t="shared" si="2"/>
        <v>0</v>
      </c>
    </row>
    <row r="16" spans="1:14" ht="13.5" thickBot="1" x14ac:dyDescent="0.25">
      <c r="A16" s="18" t="s">
        <v>20</v>
      </c>
      <c r="B16" s="91">
        <v>77432590</v>
      </c>
      <c r="C16" s="19">
        <v>70276479</v>
      </c>
      <c r="D16" s="19">
        <v>65052095</v>
      </c>
      <c r="E16" s="19">
        <v>63767050</v>
      </c>
      <c r="F16" s="19">
        <v>98273500</v>
      </c>
      <c r="G16" s="126">
        <v>53920066</v>
      </c>
      <c r="H16" s="136">
        <v>89880084</v>
      </c>
      <c r="I16" s="136">
        <v>120325878</v>
      </c>
      <c r="J16" s="136">
        <v>70611984</v>
      </c>
      <c r="K16" s="13">
        <v>0</v>
      </c>
      <c r="L16" s="13">
        <v>0</v>
      </c>
      <c r="M16" s="13">
        <v>0</v>
      </c>
      <c r="N16" s="14">
        <f t="shared" si="2"/>
        <v>709539726</v>
      </c>
    </row>
    <row r="17" spans="1:14" ht="13.5" thickBot="1" x14ac:dyDescent="0.25">
      <c r="A17" s="6" t="s">
        <v>21</v>
      </c>
      <c r="B17" s="7">
        <f>SUM(B18:B21)</f>
        <v>0</v>
      </c>
      <c r="C17" s="7">
        <f t="shared" ref="C17:N17" si="3">SUM(C18:C21)</f>
        <v>0</v>
      </c>
      <c r="D17" s="7">
        <f t="shared" si="3"/>
        <v>0</v>
      </c>
      <c r="E17" s="7">
        <f t="shared" si="3"/>
        <v>0</v>
      </c>
      <c r="F17" s="7">
        <f t="shared" si="3"/>
        <v>0</v>
      </c>
      <c r="G17" s="7">
        <f t="shared" si="3"/>
        <v>0</v>
      </c>
      <c r="H17" s="7">
        <f t="shared" si="3"/>
        <v>0</v>
      </c>
      <c r="I17" s="7">
        <f t="shared" si="3"/>
        <v>0</v>
      </c>
      <c r="J17" s="7">
        <f t="shared" si="3"/>
        <v>0</v>
      </c>
      <c r="K17" s="7">
        <f t="shared" si="3"/>
        <v>0</v>
      </c>
      <c r="L17" s="7">
        <f t="shared" si="3"/>
        <v>0</v>
      </c>
      <c r="M17" s="7">
        <f t="shared" si="3"/>
        <v>0</v>
      </c>
      <c r="N17" s="7">
        <f t="shared" si="3"/>
        <v>0</v>
      </c>
    </row>
    <row r="18" spans="1:14" x14ac:dyDescent="0.2">
      <c r="A18" s="18" t="s">
        <v>22</v>
      </c>
      <c r="B18" s="13">
        <v>0</v>
      </c>
      <c r="C18" s="13">
        <v>0</v>
      </c>
      <c r="D18" s="13">
        <v>0</v>
      </c>
      <c r="E18" s="13">
        <v>0</v>
      </c>
      <c r="F18" s="89">
        <v>0</v>
      </c>
      <c r="G18" s="89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4">
        <f>SUM(B18:M18)</f>
        <v>0</v>
      </c>
    </row>
    <row r="19" spans="1:14" x14ac:dyDescent="0.2">
      <c r="A19" s="18" t="s">
        <v>23</v>
      </c>
      <c r="B19" s="13">
        <v>0</v>
      </c>
      <c r="C19" s="13">
        <v>0</v>
      </c>
      <c r="D19" s="13">
        <v>0</v>
      </c>
      <c r="E19" s="13">
        <v>0</v>
      </c>
      <c r="F19" s="37">
        <v>0</v>
      </c>
      <c r="G19" s="37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>
        <f>SUM(B19:M19)</f>
        <v>0</v>
      </c>
    </row>
    <row r="20" spans="1:14" x14ac:dyDescent="0.2">
      <c r="A20" s="18" t="s">
        <v>24</v>
      </c>
      <c r="B20" s="13">
        <v>0</v>
      </c>
      <c r="C20" s="13">
        <v>0</v>
      </c>
      <c r="D20" s="13">
        <v>0</v>
      </c>
      <c r="E20" s="13">
        <v>0</v>
      </c>
      <c r="F20" s="37">
        <v>0</v>
      </c>
      <c r="G20" s="37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4">
        <f>SUM(B20:M20)</f>
        <v>0</v>
      </c>
    </row>
    <row r="21" spans="1:14" ht="13.5" thickBot="1" x14ac:dyDescent="0.25">
      <c r="A21" s="18" t="s">
        <v>25</v>
      </c>
      <c r="B21" s="13">
        <v>0</v>
      </c>
      <c r="C21" s="13">
        <v>0</v>
      </c>
      <c r="D21" s="13">
        <v>0</v>
      </c>
      <c r="E21" s="13">
        <v>0</v>
      </c>
      <c r="F21" s="92">
        <v>0</v>
      </c>
      <c r="G21" s="92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>
        <f>SUM(B21:M21)</f>
        <v>0</v>
      </c>
    </row>
    <row r="22" spans="1:14" ht="13.5" thickBot="1" x14ac:dyDescent="0.25">
      <c r="A22" s="6" t="s">
        <v>26</v>
      </c>
      <c r="B22" s="45">
        <f>SUM(B23:B24)</f>
        <v>0</v>
      </c>
      <c r="C22" s="45">
        <f t="shared" ref="C22:N22" si="4">SUM(C23:C24)</f>
        <v>776638</v>
      </c>
      <c r="D22" s="45">
        <f t="shared" si="4"/>
        <v>0</v>
      </c>
      <c r="E22" s="116">
        <f t="shared" si="4"/>
        <v>13827829</v>
      </c>
      <c r="F22" s="116">
        <f t="shared" si="4"/>
        <v>0</v>
      </c>
      <c r="G22" s="45">
        <f t="shared" si="4"/>
        <v>0</v>
      </c>
      <c r="H22" s="45">
        <f t="shared" si="4"/>
        <v>1185716</v>
      </c>
      <c r="I22" s="45">
        <f t="shared" si="4"/>
        <v>13233999</v>
      </c>
      <c r="J22" s="45">
        <f t="shared" si="4"/>
        <v>0</v>
      </c>
      <c r="K22" s="45">
        <f t="shared" si="4"/>
        <v>0</v>
      </c>
      <c r="L22" s="45">
        <f t="shared" si="4"/>
        <v>0</v>
      </c>
      <c r="M22" s="45">
        <f t="shared" si="4"/>
        <v>0</v>
      </c>
      <c r="N22" s="45">
        <f t="shared" si="4"/>
        <v>29024182</v>
      </c>
    </row>
    <row r="23" spans="1:14" x14ac:dyDescent="0.2">
      <c r="A23" s="18" t="s">
        <v>27</v>
      </c>
      <c r="B23" s="13">
        <v>0</v>
      </c>
      <c r="C23" s="13">
        <v>0</v>
      </c>
      <c r="D23" s="13">
        <v>0</v>
      </c>
      <c r="E23" s="13">
        <v>0</v>
      </c>
      <c r="F23" s="89">
        <v>0</v>
      </c>
      <c r="G23" s="89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5">
        <f>SUM(B23:M23)</f>
        <v>0</v>
      </c>
    </row>
    <row r="24" spans="1:14" ht="13.5" thickBot="1" x14ac:dyDescent="0.25">
      <c r="A24" s="18" t="s">
        <v>28</v>
      </c>
      <c r="B24" s="13">
        <v>0</v>
      </c>
      <c r="C24" s="41">
        <v>776638</v>
      </c>
      <c r="D24" s="13">
        <v>0</v>
      </c>
      <c r="E24" s="41">
        <v>13827829</v>
      </c>
      <c r="F24" s="41">
        <v>0</v>
      </c>
      <c r="G24" s="41">
        <v>0</v>
      </c>
      <c r="H24" s="41">
        <v>1185716</v>
      </c>
      <c r="I24" s="41">
        <v>13233999</v>
      </c>
      <c r="J24" s="13">
        <v>0</v>
      </c>
      <c r="K24" s="13">
        <v>0</v>
      </c>
      <c r="L24" s="13">
        <v>0</v>
      </c>
      <c r="M24" s="44">
        <v>0</v>
      </c>
      <c r="N24" s="15">
        <f>SUM(B24:M24)</f>
        <v>29024182</v>
      </c>
    </row>
    <row r="25" spans="1:14" ht="13.5" thickBot="1" x14ac:dyDescent="0.25">
      <c r="A25" s="6" t="s">
        <v>29</v>
      </c>
      <c r="B25" s="7">
        <f>SUM(B26:B36)</f>
        <v>1558532199.3199999</v>
      </c>
      <c r="C25" s="7">
        <f t="shared" ref="C25:N25" si="5">SUM(C26:C36)</f>
        <v>1367192609.29</v>
      </c>
      <c r="D25" s="7">
        <f t="shared" si="5"/>
        <v>1828751011.1700003</v>
      </c>
      <c r="E25" s="7">
        <f t="shared" si="5"/>
        <v>2128261567.73</v>
      </c>
      <c r="F25" s="7">
        <f t="shared" si="5"/>
        <v>2864743478.5</v>
      </c>
      <c r="G25" s="7">
        <f t="shared" si="5"/>
        <v>3990195150.3699999</v>
      </c>
      <c r="H25" s="7">
        <f t="shared" si="5"/>
        <v>5483104656.8000002</v>
      </c>
      <c r="I25" s="7">
        <f t="shared" si="5"/>
        <v>5235528543</v>
      </c>
      <c r="J25" s="7">
        <f t="shared" si="5"/>
        <v>4786018942.1999998</v>
      </c>
      <c r="K25" s="7">
        <f t="shared" si="5"/>
        <v>0</v>
      </c>
      <c r="L25" s="7">
        <f t="shared" si="5"/>
        <v>0</v>
      </c>
      <c r="M25" s="7">
        <f t="shared" si="5"/>
        <v>0</v>
      </c>
      <c r="N25" s="7">
        <f t="shared" si="5"/>
        <v>29242328158.380001</v>
      </c>
    </row>
    <row r="26" spans="1:14" x14ac:dyDescent="0.2">
      <c r="A26" s="18" t="s">
        <v>30</v>
      </c>
      <c r="B26" s="13">
        <v>0</v>
      </c>
      <c r="C26" s="13">
        <v>0</v>
      </c>
      <c r="D26" s="13">
        <v>0</v>
      </c>
      <c r="E26" s="13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13">
        <v>0</v>
      </c>
      <c r="L26" s="13">
        <v>0</v>
      </c>
      <c r="M26" s="13">
        <v>0</v>
      </c>
      <c r="N26" s="15">
        <f>SUM(B26:M26)</f>
        <v>0</v>
      </c>
    </row>
    <row r="27" spans="1:14" x14ac:dyDescent="0.2">
      <c r="A27" s="18" t="s">
        <v>31</v>
      </c>
      <c r="B27" s="13">
        <v>0</v>
      </c>
      <c r="C27" s="13">
        <v>0</v>
      </c>
      <c r="D27" s="13">
        <v>0</v>
      </c>
      <c r="E27" s="13">
        <v>0</v>
      </c>
      <c r="F27" s="37">
        <v>0</v>
      </c>
      <c r="G27" s="37">
        <v>0</v>
      </c>
      <c r="H27" s="140">
        <v>0</v>
      </c>
      <c r="I27" s="140">
        <v>0</v>
      </c>
      <c r="J27" s="140">
        <v>0</v>
      </c>
      <c r="K27" s="13">
        <v>0</v>
      </c>
      <c r="L27" s="13">
        <v>0</v>
      </c>
      <c r="M27" s="13">
        <v>0</v>
      </c>
      <c r="N27" s="15">
        <f t="shared" ref="N27:N36" si="6">SUM(B27:M27)</f>
        <v>0</v>
      </c>
    </row>
    <row r="28" spans="1:14" x14ac:dyDescent="0.2">
      <c r="A28" s="18" t="s">
        <v>32</v>
      </c>
      <c r="B28" s="13">
        <v>0</v>
      </c>
      <c r="C28" s="13">
        <v>0</v>
      </c>
      <c r="D28" s="13">
        <v>0</v>
      </c>
      <c r="E28" s="13">
        <v>0</v>
      </c>
      <c r="F28" s="37">
        <v>0</v>
      </c>
      <c r="G28" s="37">
        <v>0</v>
      </c>
      <c r="H28" s="140">
        <v>0</v>
      </c>
      <c r="I28" s="140">
        <v>0</v>
      </c>
      <c r="J28" s="140">
        <v>0</v>
      </c>
      <c r="K28" s="13">
        <v>0</v>
      </c>
      <c r="L28" s="13">
        <v>0</v>
      </c>
      <c r="M28" s="13">
        <v>0</v>
      </c>
      <c r="N28" s="15">
        <f t="shared" si="6"/>
        <v>0</v>
      </c>
    </row>
    <row r="29" spans="1:14" x14ac:dyDescent="0.2">
      <c r="A29" s="18" t="s">
        <v>33</v>
      </c>
      <c r="B29" s="13">
        <v>1281911815.5599999</v>
      </c>
      <c r="C29" s="37">
        <v>582033128.27999997</v>
      </c>
      <c r="D29" s="37">
        <v>966696398.11000001</v>
      </c>
      <c r="E29" s="37">
        <v>1228645384.2</v>
      </c>
      <c r="F29" s="37">
        <v>985404138.02999997</v>
      </c>
      <c r="G29" s="127">
        <v>1277263023.0699999</v>
      </c>
      <c r="H29" s="140">
        <v>2288847528.8000002</v>
      </c>
      <c r="I29" s="140">
        <v>1897134849.5999999</v>
      </c>
      <c r="J29" s="140">
        <v>2068216563.5999999</v>
      </c>
      <c r="K29" s="13">
        <v>0</v>
      </c>
      <c r="L29" s="13">
        <v>0</v>
      </c>
      <c r="M29" s="13">
        <v>0</v>
      </c>
      <c r="N29" s="15">
        <f t="shared" si="6"/>
        <v>12576152829.25</v>
      </c>
    </row>
    <row r="30" spans="1:14" x14ac:dyDescent="0.2">
      <c r="A30" s="18" t="s">
        <v>34</v>
      </c>
      <c r="B30" s="13">
        <v>159277389</v>
      </c>
      <c r="C30" s="37">
        <v>178607216</v>
      </c>
      <c r="D30" s="103">
        <v>208524845</v>
      </c>
      <c r="E30" s="37">
        <v>148929664</v>
      </c>
      <c r="F30" s="37">
        <v>283714019</v>
      </c>
      <c r="G30" s="128">
        <v>430500798</v>
      </c>
      <c r="H30" s="140">
        <v>620237834</v>
      </c>
      <c r="I30" s="140">
        <v>561929152</v>
      </c>
      <c r="J30" s="140">
        <v>526684279</v>
      </c>
      <c r="K30" s="13">
        <v>0</v>
      </c>
      <c r="L30" s="13">
        <v>0</v>
      </c>
      <c r="M30" s="13">
        <v>0</v>
      </c>
      <c r="N30" s="15">
        <f t="shared" si="6"/>
        <v>3118405196</v>
      </c>
    </row>
    <row r="31" spans="1:14" x14ac:dyDescent="0.2">
      <c r="A31" s="18" t="s">
        <v>35</v>
      </c>
      <c r="B31" s="13">
        <v>0</v>
      </c>
      <c r="C31" s="37">
        <v>114846764.93000001</v>
      </c>
      <c r="D31" s="103">
        <v>81178814.640000001</v>
      </c>
      <c r="E31" s="37">
        <v>7470127</v>
      </c>
      <c r="F31" s="37">
        <v>0</v>
      </c>
      <c r="G31" s="37">
        <v>0</v>
      </c>
      <c r="H31" s="140">
        <v>0</v>
      </c>
      <c r="I31" s="140">
        <v>0</v>
      </c>
      <c r="J31" s="140">
        <v>0</v>
      </c>
      <c r="K31" s="13">
        <v>0</v>
      </c>
      <c r="L31" s="13">
        <v>0</v>
      </c>
      <c r="M31" s="13">
        <v>0</v>
      </c>
      <c r="N31" s="15">
        <f t="shared" si="6"/>
        <v>203495706.56999999</v>
      </c>
    </row>
    <row r="32" spans="1:14" x14ac:dyDescent="0.2">
      <c r="A32" s="18" t="s">
        <v>36</v>
      </c>
      <c r="B32" s="13">
        <v>0</v>
      </c>
      <c r="C32" s="13">
        <v>0</v>
      </c>
      <c r="D32" s="103">
        <v>0</v>
      </c>
      <c r="E32" s="37">
        <v>6511899.7999999998</v>
      </c>
      <c r="F32" s="37">
        <v>1621361</v>
      </c>
      <c r="G32" s="129">
        <v>13880102</v>
      </c>
      <c r="H32" s="140">
        <v>0</v>
      </c>
      <c r="I32" s="140">
        <v>0</v>
      </c>
      <c r="J32" s="140">
        <v>0</v>
      </c>
      <c r="K32" s="13">
        <v>0</v>
      </c>
      <c r="L32" s="13">
        <v>0</v>
      </c>
      <c r="M32" s="13">
        <v>0</v>
      </c>
      <c r="N32" s="15">
        <f t="shared" si="6"/>
        <v>22013362.800000001</v>
      </c>
    </row>
    <row r="33" spans="1:14" x14ac:dyDescent="0.2">
      <c r="A33" s="18" t="s">
        <v>37</v>
      </c>
      <c r="B33" s="13">
        <v>0</v>
      </c>
      <c r="C33" s="90">
        <v>31182373.370000001</v>
      </c>
      <c r="D33" s="103">
        <v>29511416</v>
      </c>
      <c r="E33" s="37">
        <v>81358712</v>
      </c>
      <c r="F33" s="37">
        <v>0</v>
      </c>
      <c r="G33" s="37">
        <v>0</v>
      </c>
      <c r="H33" s="140">
        <v>0</v>
      </c>
      <c r="I33" s="140">
        <v>0</v>
      </c>
      <c r="J33" s="140">
        <v>0</v>
      </c>
      <c r="K33" s="13">
        <v>0</v>
      </c>
      <c r="L33" s="13">
        <v>0</v>
      </c>
      <c r="M33" s="13">
        <v>0</v>
      </c>
      <c r="N33" s="15">
        <f t="shared" si="6"/>
        <v>142052501.37</v>
      </c>
    </row>
    <row r="34" spans="1:14" x14ac:dyDescent="0.2">
      <c r="A34" s="18" t="s">
        <v>38</v>
      </c>
      <c r="B34" s="13">
        <v>40601521.759999998</v>
      </c>
      <c r="C34" s="37">
        <v>337028441.70999998</v>
      </c>
      <c r="D34" s="103">
        <v>472082660.42000002</v>
      </c>
      <c r="E34" s="37">
        <v>602520988.73000002</v>
      </c>
      <c r="F34" s="37">
        <v>1534721360.47</v>
      </c>
      <c r="G34" s="130">
        <v>2173695887.3000002</v>
      </c>
      <c r="H34" s="140">
        <v>2229887606</v>
      </c>
      <c r="I34" s="140">
        <v>2344251212.4000001</v>
      </c>
      <c r="J34" s="140">
        <v>1939325997.5999999</v>
      </c>
      <c r="K34" s="13">
        <v>0</v>
      </c>
      <c r="L34" s="13">
        <v>0</v>
      </c>
      <c r="M34" s="13">
        <v>0</v>
      </c>
      <c r="N34" s="15">
        <f t="shared" si="6"/>
        <v>11674115676.390001</v>
      </c>
    </row>
    <row r="35" spans="1:14" x14ac:dyDescent="0.2">
      <c r="A35" s="18" t="s">
        <v>39</v>
      </c>
      <c r="B35" s="37">
        <v>22245366</v>
      </c>
      <c r="C35" s="37">
        <v>4219116</v>
      </c>
      <c r="D35" s="103">
        <v>10786854</v>
      </c>
      <c r="E35" s="37">
        <v>6358138</v>
      </c>
      <c r="F35" s="37">
        <v>9404048</v>
      </c>
      <c r="G35" s="37">
        <v>0</v>
      </c>
      <c r="H35" s="140">
        <v>0</v>
      </c>
      <c r="I35" s="140">
        <v>0</v>
      </c>
      <c r="J35" s="140">
        <v>0</v>
      </c>
      <c r="K35" s="13">
        <v>0</v>
      </c>
      <c r="L35" s="13">
        <v>0</v>
      </c>
      <c r="M35" s="13">
        <v>0</v>
      </c>
      <c r="N35" s="15">
        <f t="shared" si="6"/>
        <v>53013522</v>
      </c>
    </row>
    <row r="36" spans="1:14" ht="13.5" thickBot="1" x14ac:dyDescent="0.25">
      <c r="A36" s="18" t="s">
        <v>40</v>
      </c>
      <c r="B36" s="94">
        <v>54496107</v>
      </c>
      <c r="C36" s="37">
        <v>119275569</v>
      </c>
      <c r="D36" s="103">
        <v>59970023</v>
      </c>
      <c r="E36" s="37">
        <v>46466654</v>
      </c>
      <c r="F36" s="37">
        <v>49878552</v>
      </c>
      <c r="G36" s="131">
        <v>94855340</v>
      </c>
      <c r="H36" s="140">
        <v>344131688</v>
      </c>
      <c r="I36" s="140">
        <v>432213329</v>
      </c>
      <c r="J36" s="140">
        <v>251792102</v>
      </c>
      <c r="K36" s="13">
        <v>0</v>
      </c>
      <c r="L36" s="13">
        <v>0</v>
      </c>
      <c r="M36" s="13">
        <v>0</v>
      </c>
      <c r="N36" s="15">
        <f t="shared" si="6"/>
        <v>1453079364</v>
      </c>
    </row>
    <row r="37" spans="1:14" ht="13.5" thickBot="1" x14ac:dyDescent="0.25">
      <c r="A37" s="6" t="s">
        <v>41</v>
      </c>
      <c r="B37" s="7">
        <f>B38</f>
        <v>0</v>
      </c>
      <c r="C37" s="7">
        <f t="shared" ref="C37:M37" si="7">C38</f>
        <v>0</v>
      </c>
      <c r="D37" s="7">
        <f t="shared" si="7"/>
        <v>0</v>
      </c>
      <c r="E37" s="7">
        <f t="shared" si="7"/>
        <v>0</v>
      </c>
      <c r="F37" s="7">
        <f t="shared" si="7"/>
        <v>0</v>
      </c>
      <c r="G37" s="7">
        <f t="shared" si="7"/>
        <v>0</v>
      </c>
      <c r="H37" s="7">
        <f t="shared" si="7"/>
        <v>0</v>
      </c>
      <c r="I37" s="7">
        <f t="shared" si="7"/>
        <v>0</v>
      </c>
      <c r="J37" s="7">
        <f t="shared" si="7"/>
        <v>0</v>
      </c>
      <c r="K37" s="7">
        <f t="shared" si="7"/>
        <v>0</v>
      </c>
      <c r="L37" s="7">
        <f t="shared" si="7"/>
        <v>0</v>
      </c>
      <c r="M37" s="7">
        <f t="shared" si="7"/>
        <v>0</v>
      </c>
      <c r="N37" s="7">
        <f>SUM(N38,N38)</f>
        <v>0</v>
      </c>
    </row>
    <row r="38" spans="1:14" ht="13.5" thickBot="1" x14ac:dyDescent="0.25">
      <c r="A38" s="21" t="s">
        <v>41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15">
        <f>SUM(B38:M38)</f>
        <v>0</v>
      </c>
    </row>
    <row r="39" spans="1:14" ht="13.5" thickBot="1" x14ac:dyDescent="0.25">
      <c r="A39" s="6" t="s">
        <v>42</v>
      </c>
      <c r="B39" s="7">
        <f>SUM(B40:B49)</f>
        <v>168991811.06</v>
      </c>
      <c r="C39" s="7">
        <f t="shared" ref="C39:N39" si="8">SUM(C40:C49)</f>
        <v>102948435.67</v>
      </c>
      <c r="D39" s="7">
        <f t="shared" si="8"/>
        <v>56554221.719999999</v>
      </c>
      <c r="E39" s="7">
        <f t="shared" si="8"/>
        <v>174094493.74000001</v>
      </c>
      <c r="F39" s="7">
        <f t="shared" si="8"/>
        <v>242597364.25999999</v>
      </c>
      <c r="G39" s="7">
        <f t="shared" si="8"/>
        <v>192461695.65000001</v>
      </c>
      <c r="H39" s="7">
        <f t="shared" si="8"/>
        <v>150749554.92000002</v>
      </c>
      <c r="I39" s="7">
        <f t="shared" si="8"/>
        <v>311660906.05000001</v>
      </c>
      <c r="J39" s="7">
        <f t="shared" si="8"/>
        <v>338150439.28999996</v>
      </c>
      <c r="K39" s="7">
        <f t="shared" si="8"/>
        <v>0</v>
      </c>
      <c r="L39" s="7">
        <f t="shared" si="8"/>
        <v>0</v>
      </c>
      <c r="M39" s="7">
        <f t="shared" si="8"/>
        <v>0</v>
      </c>
      <c r="N39" s="7">
        <f t="shared" si="8"/>
        <v>1738208922.3599999</v>
      </c>
    </row>
    <row r="40" spans="1:14" x14ac:dyDescent="0.2">
      <c r="A40" s="18" t="s">
        <v>43</v>
      </c>
      <c r="B40" s="13">
        <v>0</v>
      </c>
      <c r="C40" s="13">
        <v>0</v>
      </c>
      <c r="D40" s="13">
        <v>0</v>
      </c>
      <c r="E40" s="13">
        <v>0</v>
      </c>
      <c r="F40" s="89">
        <v>0</v>
      </c>
      <c r="G40" s="89">
        <v>0</v>
      </c>
      <c r="H40" s="89">
        <v>0</v>
      </c>
      <c r="I40" s="89">
        <v>0</v>
      </c>
      <c r="J40" s="13">
        <v>0</v>
      </c>
      <c r="K40" s="13">
        <v>0</v>
      </c>
      <c r="L40" s="13">
        <v>0</v>
      </c>
      <c r="M40" s="13">
        <v>0</v>
      </c>
      <c r="N40" s="15">
        <f>SUM(B40:M40)</f>
        <v>0</v>
      </c>
    </row>
    <row r="41" spans="1:14" x14ac:dyDescent="0.2">
      <c r="A41" s="18" t="s">
        <v>44</v>
      </c>
      <c r="B41" s="90">
        <v>124167511.06</v>
      </c>
      <c r="C41" s="37">
        <v>65196031.670000002</v>
      </c>
      <c r="D41" s="37">
        <v>23454697.719999999</v>
      </c>
      <c r="E41" s="37">
        <v>144601095.74000001</v>
      </c>
      <c r="F41" s="37">
        <v>173108316.25999999</v>
      </c>
      <c r="G41" s="132">
        <v>135751582.65000001</v>
      </c>
      <c r="H41" s="140">
        <v>70935371.920000002</v>
      </c>
      <c r="I41" s="140">
        <v>219938163.05000001</v>
      </c>
      <c r="J41" s="140">
        <v>244802133.28999999</v>
      </c>
      <c r="K41" s="13">
        <v>0</v>
      </c>
      <c r="L41" s="13">
        <v>0</v>
      </c>
      <c r="M41" s="13">
        <v>0</v>
      </c>
      <c r="N41" s="15">
        <f t="shared" ref="N41:N49" si="9">SUM(B41:M41)</f>
        <v>1201954903.3599999</v>
      </c>
    </row>
    <row r="42" spans="1:14" x14ac:dyDescent="0.2">
      <c r="A42" s="18" t="s">
        <v>45</v>
      </c>
      <c r="B42" s="90">
        <v>44824300</v>
      </c>
      <c r="C42" s="37">
        <v>37752404</v>
      </c>
      <c r="D42" s="37">
        <v>33099524</v>
      </c>
      <c r="E42" s="37">
        <v>29493398</v>
      </c>
      <c r="F42" s="37">
        <v>69489048</v>
      </c>
      <c r="G42" s="133">
        <v>56710113</v>
      </c>
      <c r="H42" s="140">
        <v>79814183</v>
      </c>
      <c r="I42" s="140">
        <v>91722743</v>
      </c>
      <c r="J42" s="140">
        <v>93348306</v>
      </c>
      <c r="K42" s="13">
        <v>0</v>
      </c>
      <c r="L42" s="13">
        <v>0</v>
      </c>
      <c r="M42" s="13">
        <v>0</v>
      </c>
      <c r="N42" s="15">
        <f t="shared" si="9"/>
        <v>536254019</v>
      </c>
    </row>
    <row r="43" spans="1:14" x14ac:dyDescent="0.2">
      <c r="A43" s="18" t="s">
        <v>46</v>
      </c>
      <c r="B43" s="13">
        <v>0</v>
      </c>
      <c r="C43" s="13">
        <v>0</v>
      </c>
      <c r="D43" s="13">
        <v>0</v>
      </c>
      <c r="E43" s="13">
        <v>0</v>
      </c>
      <c r="F43" s="37">
        <v>0</v>
      </c>
      <c r="G43" s="37">
        <v>0</v>
      </c>
      <c r="H43" s="140">
        <v>0</v>
      </c>
      <c r="I43" s="140">
        <v>0</v>
      </c>
      <c r="J43" s="13">
        <v>0</v>
      </c>
      <c r="K43" s="13">
        <v>0</v>
      </c>
      <c r="L43" s="13">
        <v>0</v>
      </c>
      <c r="M43" s="13">
        <v>0</v>
      </c>
      <c r="N43" s="15">
        <f t="shared" si="9"/>
        <v>0</v>
      </c>
    </row>
    <row r="44" spans="1:14" x14ac:dyDescent="0.2">
      <c r="A44" s="18" t="s">
        <v>47</v>
      </c>
      <c r="B44" s="13">
        <v>0</v>
      </c>
      <c r="C44" s="13">
        <v>0</v>
      </c>
      <c r="D44" s="13">
        <v>0</v>
      </c>
      <c r="E44" s="13">
        <v>0</v>
      </c>
      <c r="F44" s="37">
        <v>0</v>
      </c>
      <c r="G44" s="37">
        <v>0</v>
      </c>
      <c r="H44" s="140">
        <v>0</v>
      </c>
      <c r="I44" s="140">
        <v>0</v>
      </c>
      <c r="J44" s="13">
        <v>0</v>
      </c>
      <c r="K44" s="13">
        <v>0</v>
      </c>
      <c r="L44" s="13">
        <v>0</v>
      </c>
      <c r="M44" s="13">
        <v>0</v>
      </c>
      <c r="N44" s="15">
        <f t="shared" si="9"/>
        <v>0</v>
      </c>
    </row>
    <row r="45" spans="1:14" x14ac:dyDescent="0.2">
      <c r="A45" s="18" t="s">
        <v>48</v>
      </c>
      <c r="B45" s="13">
        <v>0</v>
      </c>
      <c r="C45" s="13">
        <v>0</v>
      </c>
      <c r="D45" s="13">
        <v>0</v>
      </c>
      <c r="E45" s="13">
        <v>0</v>
      </c>
      <c r="F45" s="37">
        <v>0</v>
      </c>
      <c r="G45" s="37">
        <v>0</v>
      </c>
      <c r="H45" s="140">
        <v>0</v>
      </c>
      <c r="I45" s="140">
        <v>0</v>
      </c>
      <c r="J45" s="13">
        <v>0</v>
      </c>
      <c r="K45" s="13">
        <v>0</v>
      </c>
      <c r="L45" s="13">
        <v>0</v>
      </c>
      <c r="M45" s="13">
        <v>0</v>
      </c>
      <c r="N45" s="15">
        <f t="shared" si="9"/>
        <v>0</v>
      </c>
    </row>
    <row r="46" spans="1:14" x14ac:dyDescent="0.2">
      <c r="A46" s="18" t="s">
        <v>49</v>
      </c>
      <c r="B46" s="13">
        <v>0</v>
      </c>
      <c r="C46" s="13">
        <v>0</v>
      </c>
      <c r="D46" s="13">
        <v>0</v>
      </c>
      <c r="E46" s="13">
        <v>0</v>
      </c>
      <c r="F46" s="37">
        <v>0</v>
      </c>
      <c r="G46" s="37">
        <v>0</v>
      </c>
      <c r="H46" s="140">
        <v>0</v>
      </c>
      <c r="I46" s="140">
        <v>0</v>
      </c>
      <c r="J46" s="13">
        <v>0</v>
      </c>
      <c r="K46" s="13">
        <v>0</v>
      </c>
      <c r="L46" s="13">
        <v>0</v>
      </c>
      <c r="M46" s="13">
        <v>0</v>
      </c>
      <c r="N46" s="15">
        <f t="shared" si="9"/>
        <v>0</v>
      </c>
    </row>
    <row r="47" spans="1:14" x14ac:dyDescent="0.2">
      <c r="A47" s="18" t="s">
        <v>50</v>
      </c>
      <c r="B47" s="13">
        <v>0</v>
      </c>
      <c r="C47" s="13">
        <v>0</v>
      </c>
      <c r="D47" s="13">
        <v>0</v>
      </c>
      <c r="E47" s="13">
        <v>0</v>
      </c>
      <c r="F47" s="37">
        <v>0</v>
      </c>
      <c r="G47" s="37">
        <v>0</v>
      </c>
      <c r="H47" s="140">
        <v>0</v>
      </c>
      <c r="I47" s="140">
        <v>0</v>
      </c>
      <c r="J47" s="13">
        <v>0</v>
      </c>
      <c r="K47" s="13">
        <v>0</v>
      </c>
      <c r="L47" s="13">
        <v>0</v>
      </c>
      <c r="M47" s="13">
        <v>0</v>
      </c>
      <c r="N47" s="15">
        <f t="shared" si="9"/>
        <v>0</v>
      </c>
    </row>
    <row r="48" spans="1:14" x14ac:dyDescent="0.2">
      <c r="A48" s="18" t="s">
        <v>51</v>
      </c>
      <c r="B48" s="13">
        <v>0</v>
      </c>
      <c r="C48" s="13">
        <v>0</v>
      </c>
      <c r="D48" s="13">
        <v>0</v>
      </c>
      <c r="E48" s="13">
        <v>0</v>
      </c>
      <c r="F48" s="37">
        <v>0</v>
      </c>
      <c r="G48" s="37">
        <v>0</v>
      </c>
      <c r="H48" s="140">
        <v>0</v>
      </c>
      <c r="I48" s="140">
        <v>0</v>
      </c>
      <c r="J48" s="13">
        <v>0</v>
      </c>
      <c r="K48" s="13">
        <v>0</v>
      </c>
      <c r="L48" s="13">
        <v>0</v>
      </c>
      <c r="M48" s="13">
        <v>0</v>
      </c>
      <c r="N48" s="15">
        <f t="shared" si="9"/>
        <v>0</v>
      </c>
    </row>
    <row r="49" spans="1:14" ht="13.5" thickBot="1" x14ac:dyDescent="0.25">
      <c r="A49" s="18" t="s">
        <v>52</v>
      </c>
      <c r="B49" s="13">
        <v>0</v>
      </c>
      <c r="C49" s="13">
        <v>0</v>
      </c>
      <c r="D49" s="13">
        <v>0</v>
      </c>
      <c r="E49" s="13">
        <v>0</v>
      </c>
      <c r="F49" s="22">
        <v>0</v>
      </c>
      <c r="G49" s="22">
        <v>0</v>
      </c>
      <c r="H49" s="22">
        <v>0</v>
      </c>
      <c r="I49" s="22">
        <v>0</v>
      </c>
      <c r="J49" s="13">
        <v>0</v>
      </c>
      <c r="K49" s="13">
        <v>0</v>
      </c>
      <c r="L49" s="13">
        <v>0</v>
      </c>
      <c r="M49" s="76">
        <v>0</v>
      </c>
      <c r="N49" s="15">
        <f t="shared" si="9"/>
        <v>0</v>
      </c>
    </row>
    <row r="50" spans="1:14" ht="13.5" thickBot="1" x14ac:dyDescent="0.25">
      <c r="A50" s="6" t="s">
        <v>53</v>
      </c>
      <c r="B50" s="7">
        <f>SUM(B51:B57)</f>
        <v>14926749.280000001</v>
      </c>
      <c r="C50" s="7">
        <f t="shared" ref="C50:N50" si="10">SUM(C51:C57)</f>
        <v>32668524.739999998</v>
      </c>
      <c r="D50" s="7">
        <f t="shared" si="10"/>
        <v>25157177.039999999</v>
      </c>
      <c r="E50" s="7">
        <f t="shared" si="10"/>
        <v>10366975.08</v>
      </c>
      <c r="F50" s="7">
        <f t="shared" si="10"/>
        <v>9066338.8200000003</v>
      </c>
      <c r="G50" s="7">
        <f t="shared" si="10"/>
        <v>30664615.800000001</v>
      </c>
      <c r="H50" s="7">
        <f t="shared" si="10"/>
        <v>0</v>
      </c>
      <c r="I50" s="7">
        <f t="shared" si="10"/>
        <v>9662706.3000000007</v>
      </c>
      <c r="J50" s="7">
        <f t="shared" si="10"/>
        <v>0</v>
      </c>
      <c r="K50" s="7">
        <f t="shared" si="10"/>
        <v>0</v>
      </c>
      <c r="L50" s="7">
        <f t="shared" si="10"/>
        <v>0</v>
      </c>
      <c r="M50" s="7">
        <f t="shared" si="10"/>
        <v>0</v>
      </c>
      <c r="N50" s="7">
        <f t="shared" si="10"/>
        <v>132513087.06</v>
      </c>
    </row>
    <row r="51" spans="1:14" x14ac:dyDescent="0.2">
      <c r="A51" s="18" t="s">
        <v>54</v>
      </c>
      <c r="B51" s="13">
        <v>8374749.2800000003</v>
      </c>
      <c r="C51" s="89">
        <v>24990396.739999998</v>
      </c>
      <c r="D51" s="89">
        <v>25157177.039999999</v>
      </c>
      <c r="E51" s="89">
        <v>10366975.08</v>
      </c>
      <c r="F51" s="89">
        <v>9066338.8200000003</v>
      </c>
      <c r="G51" s="89">
        <v>30664615.800000001</v>
      </c>
      <c r="H51" s="89">
        <v>0</v>
      </c>
      <c r="I51" s="89">
        <v>9662706.3000000007</v>
      </c>
      <c r="J51" s="89">
        <v>0</v>
      </c>
      <c r="K51" s="13">
        <v>0</v>
      </c>
      <c r="L51" s="13">
        <v>0</v>
      </c>
      <c r="M51" s="13">
        <v>0</v>
      </c>
      <c r="N51" s="15">
        <f>SUM(B51:M51)</f>
        <v>118282959.06</v>
      </c>
    </row>
    <row r="52" spans="1:14" x14ac:dyDescent="0.2">
      <c r="A52" s="18" t="s">
        <v>55</v>
      </c>
      <c r="B52" s="13">
        <v>0</v>
      </c>
      <c r="C52" s="13">
        <v>0</v>
      </c>
      <c r="D52" s="13">
        <v>0</v>
      </c>
      <c r="E52" s="13">
        <v>0</v>
      </c>
      <c r="F52" s="37">
        <v>0</v>
      </c>
      <c r="G52" s="37">
        <v>0</v>
      </c>
      <c r="H52" s="140">
        <v>0</v>
      </c>
      <c r="I52" s="140">
        <v>0</v>
      </c>
      <c r="J52" s="13">
        <v>0</v>
      </c>
      <c r="K52" s="13">
        <v>0</v>
      </c>
      <c r="L52" s="13">
        <v>0</v>
      </c>
      <c r="M52" s="13">
        <v>0</v>
      </c>
      <c r="N52" s="15">
        <f t="shared" ref="N52:N57" si="11">SUM(B52:M52)</f>
        <v>0</v>
      </c>
    </row>
    <row r="53" spans="1:14" x14ac:dyDescent="0.2">
      <c r="A53" s="18" t="s">
        <v>56</v>
      </c>
      <c r="B53" s="13">
        <v>6552000</v>
      </c>
      <c r="C53" s="37">
        <v>7678128</v>
      </c>
      <c r="D53" s="13">
        <v>0</v>
      </c>
      <c r="E53" s="13">
        <v>0</v>
      </c>
      <c r="F53" s="37">
        <v>0</v>
      </c>
      <c r="G53" s="37">
        <v>0</v>
      </c>
      <c r="H53" s="140">
        <v>0</v>
      </c>
      <c r="I53" s="140">
        <v>0</v>
      </c>
      <c r="J53" s="13">
        <v>0</v>
      </c>
      <c r="K53" s="13">
        <v>0</v>
      </c>
      <c r="L53" s="13">
        <v>0</v>
      </c>
      <c r="M53" s="13">
        <v>0</v>
      </c>
      <c r="N53" s="15">
        <f>SUM(B53:M53)</f>
        <v>14230128</v>
      </c>
    </row>
    <row r="54" spans="1:14" x14ac:dyDescent="0.2">
      <c r="A54" s="18" t="s">
        <v>57</v>
      </c>
      <c r="B54" s="13">
        <v>0</v>
      </c>
      <c r="C54" s="13">
        <v>0</v>
      </c>
      <c r="D54" s="13">
        <v>0</v>
      </c>
      <c r="E54" s="13">
        <v>0</v>
      </c>
      <c r="F54" s="37">
        <v>0</v>
      </c>
      <c r="G54" s="37">
        <v>0</v>
      </c>
      <c r="H54" s="140">
        <v>0</v>
      </c>
      <c r="I54" s="140">
        <v>0</v>
      </c>
      <c r="J54" s="13">
        <v>0</v>
      </c>
      <c r="K54" s="13">
        <v>0</v>
      </c>
      <c r="L54" s="13">
        <v>0</v>
      </c>
      <c r="M54" s="13">
        <v>0</v>
      </c>
      <c r="N54" s="15">
        <f t="shared" si="11"/>
        <v>0</v>
      </c>
    </row>
    <row r="55" spans="1:14" x14ac:dyDescent="0.2">
      <c r="A55" s="18" t="s">
        <v>58</v>
      </c>
      <c r="B55" s="13">
        <v>0</v>
      </c>
      <c r="C55" s="13">
        <v>0</v>
      </c>
      <c r="D55" s="13">
        <v>0</v>
      </c>
      <c r="E55" s="13">
        <v>0</v>
      </c>
      <c r="F55" s="37">
        <v>0</v>
      </c>
      <c r="G55" s="37">
        <v>0</v>
      </c>
      <c r="H55" s="140">
        <v>0</v>
      </c>
      <c r="I55" s="140">
        <v>0</v>
      </c>
      <c r="J55" s="13">
        <v>0</v>
      </c>
      <c r="K55" s="13">
        <v>0</v>
      </c>
      <c r="L55" s="13">
        <v>0</v>
      </c>
      <c r="M55" s="13">
        <v>0</v>
      </c>
      <c r="N55" s="15">
        <f t="shared" si="11"/>
        <v>0</v>
      </c>
    </row>
    <row r="56" spans="1:14" x14ac:dyDescent="0.2">
      <c r="A56" s="18" t="s">
        <v>59</v>
      </c>
      <c r="B56" s="13">
        <v>0</v>
      </c>
      <c r="C56" s="13">
        <v>0</v>
      </c>
      <c r="D56" s="13">
        <v>0</v>
      </c>
      <c r="E56" s="13">
        <v>0</v>
      </c>
      <c r="F56" s="37">
        <v>0</v>
      </c>
      <c r="G56" s="37">
        <v>0</v>
      </c>
      <c r="H56" s="140">
        <v>0</v>
      </c>
      <c r="I56" s="140">
        <v>0</v>
      </c>
      <c r="J56" s="13">
        <v>0</v>
      </c>
      <c r="K56" s="13">
        <v>0</v>
      </c>
      <c r="L56" s="13">
        <v>0</v>
      </c>
      <c r="M56" s="13">
        <v>0</v>
      </c>
      <c r="N56" s="15">
        <f t="shared" si="11"/>
        <v>0</v>
      </c>
    </row>
    <row r="57" spans="1:14" ht="13.5" thickBot="1" x14ac:dyDescent="0.25">
      <c r="A57" s="18" t="s">
        <v>60</v>
      </c>
      <c r="B57" s="13">
        <v>0</v>
      </c>
      <c r="C57" s="13">
        <v>0</v>
      </c>
      <c r="D57" s="13">
        <v>0</v>
      </c>
      <c r="E57" s="13">
        <v>0</v>
      </c>
      <c r="F57" s="92">
        <v>0</v>
      </c>
      <c r="G57" s="92">
        <v>0</v>
      </c>
      <c r="H57" s="92">
        <v>0</v>
      </c>
      <c r="I57" s="92">
        <v>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11"/>
        <v>0</v>
      </c>
    </row>
    <row r="58" spans="1:14" ht="23.25" thickBot="1" x14ac:dyDescent="0.25">
      <c r="A58" s="6" t="s">
        <v>61</v>
      </c>
      <c r="B58" s="7">
        <f>SUM(B59:B73)</f>
        <v>327206482.94</v>
      </c>
      <c r="C58" s="7">
        <f t="shared" ref="C58:N58" si="12">SUM(C59:C73)</f>
        <v>315656007.52999997</v>
      </c>
      <c r="D58" s="7">
        <f t="shared" si="12"/>
        <v>535979077.71000004</v>
      </c>
      <c r="E58" s="7">
        <f t="shared" si="12"/>
        <v>624853408.93000007</v>
      </c>
      <c r="F58" s="7">
        <f t="shared" si="12"/>
        <v>504396502.24000001</v>
      </c>
      <c r="G58" s="7">
        <f t="shared" si="12"/>
        <v>544759889.97000003</v>
      </c>
      <c r="H58" s="7">
        <f t="shared" si="12"/>
        <v>854853368.95000005</v>
      </c>
      <c r="I58" s="7">
        <f t="shared" si="12"/>
        <v>1026796729.7199999</v>
      </c>
      <c r="J58" s="7">
        <f t="shared" si="12"/>
        <v>748209604.96999991</v>
      </c>
      <c r="K58" s="7">
        <f t="shared" si="12"/>
        <v>0</v>
      </c>
      <c r="L58" s="7">
        <f t="shared" si="12"/>
        <v>0</v>
      </c>
      <c r="M58" s="7">
        <f t="shared" si="12"/>
        <v>0</v>
      </c>
      <c r="N58" s="7">
        <f t="shared" si="12"/>
        <v>5482711072.96</v>
      </c>
    </row>
    <row r="59" spans="1:14" x14ac:dyDescent="0.2">
      <c r="A59" s="18" t="s">
        <v>62</v>
      </c>
      <c r="B59" s="13">
        <v>0</v>
      </c>
      <c r="C59" s="13">
        <v>0</v>
      </c>
      <c r="D59" s="13">
        <v>0</v>
      </c>
      <c r="E59" s="13">
        <v>0</v>
      </c>
      <c r="F59" s="89">
        <v>0</v>
      </c>
      <c r="G59" s="89">
        <v>0</v>
      </c>
      <c r="H59" s="89">
        <v>0</v>
      </c>
      <c r="I59" s="89">
        <v>0</v>
      </c>
      <c r="J59" s="89">
        <v>20335278.719999999</v>
      </c>
      <c r="K59" s="13">
        <v>0</v>
      </c>
      <c r="L59" s="13">
        <v>0</v>
      </c>
      <c r="M59" s="13">
        <v>0</v>
      </c>
      <c r="N59" s="15">
        <f>SUM(B59:M59)</f>
        <v>20335278.719999999</v>
      </c>
    </row>
    <row r="60" spans="1:14" x14ac:dyDescent="0.2">
      <c r="A60" s="18" t="s">
        <v>63</v>
      </c>
      <c r="B60" s="13">
        <v>0</v>
      </c>
      <c r="C60" s="13">
        <v>0</v>
      </c>
      <c r="D60" s="13">
        <v>0</v>
      </c>
      <c r="E60" s="13">
        <v>0</v>
      </c>
      <c r="F60" s="37">
        <v>0</v>
      </c>
      <c r="G60" s="37">
        <v>0</v>
      </c>
      <c r="H60" s="140">
        <v>0</v>
      </c>
      <c r="I60" s="140">
        <v>0</v>
      </c>
      <c r="J60" s="140">
        <v>0</v>
      </c>
      <c r="K60" s="13">
        <v>0</v>
      </c>
      <c r="L60" s="13">
        <v>0</v>
      </c>
      <c r="M60" s="13">
        <v>0</v>
      </c>
      <c r="N60" s="15">
        <f t="shared" ref="N60:N73" si="13">SUM(B60:M60)</f>
        <v>0</v>
      </c>
    </row>
    <row r="61" spans="1:14" x14ac:dyDescent="0.2">
      <c r="A61" s="18" t="s">
        <v>64</v>
      </c>
      <c r="B61" s="13">
        <v>0</v>
      </c>
      <c r="C61" s="13">
        <v>0</v>
      </c>
      <c r="D61" s="13">
        <v>0</v>
      </c>
      <c r="E61" s="13">
        <v>0</v>
      </c>
      <c r="F61" s="37">
        <v>0</v>
      </c>
      <c r="G61" s="37">
        <v>0</v>
      </c>
      <c r="H61" s="140">
        <v>0</v>
      </c>
      <c r="I61" s="140">
        <v>0</v>
      </c>
      <c r="J61" s="140">
        <v>0</v>
      </c>
      <c r="K61" s="13">
        <v>0</v>
      </c>
      <c r="L61" s="13">
        <v>0</v>
      </c>
      <c r="M61" s="13">
        <v>0</v>
      </c>
      <c r="N61" s="15">
        <f t="shared" si="13"/>
        <v>0</v>
      </c>
    </row>
    <row r="62" spans="1:14" x14ac:dyDescent="0.2">
      <c r="A62" s="18" t="s">
        <v>65</v>
      </c>
      <c r="B62" s="13">
        <v>0</v>
      </c>
      <c r="C62" s="13">
        <v>0</v>
      </c>
      <c r="D62" s="13">
        <v>0</v>
      </c>
      <c r="E62" s="13">
        <v>0</v>
      </c>
      <c r="F62" s="37">
        <v>0</v>
      </c>
      <c r="G62" s="37">
        <v>0</v>
      </c>
      <c r="H62" s="140">
        <v>0</v>
      </c>
      <c r="I62" s="140">
        <v>0</v>
      </c>
      <c r="J62" s="140">
        <v>0</v>
      </c>
      <c r="K62" s="13">
        <v>0</v>
      </c>
      <c r="L62" s="13">
        <v>0</v>
      </c>
      <c r="M62" s="13">
        <v>0</v>
      </c>
      <c r="N62" s="15">
        <f t="shared" si="13"/>
        <v>0</v>
      </c>
    </row>
    <row r="63" spans="1:14" x14ac:dyDescent="0.2">
      <c r="A63" s="18" t="s">
        <v>66</v>
      </c>
      <c r="B63" s="93">
        <v>169045416.96000001</v>
      </c>
      <c r="C63" s="37">
        <v>167955805.56999999</v>
      </c>
      <c r="D63" s="37">
        <v>386898125.93000001</v>
      </c>
      <c r="E63" s="37">
        <v>428332736.85000002</v>
      </c>
      <c r="F63" s="37">
        <v>320399455.56</v>
      </c>
      <c r="G63" s="134">
        <v>414614669.97000003</v>
      </c>
      <c r="H63" s="140">
        <v>609307839.75</v>
      </c>
      <c r="I63" s="140">
        <v>753351827.17999995</v>
      </c>
      <c r="J63" s="140">
        <v>544728653.89999998</v>
      </c>
      <c r="K63" s="13">
        <v>0</v>
      </c>
      <c r="L63" s="13">
        <v>0</v>
      </c>
      <c r="M63" s="13">
        <v>0</v>
      </c>
      <c r="N63" s="15">
        <f t="shared" si="13"/>
        <v>3794634531.6700001</v>
      </c>
    </row>
    <row r="64" spans="1:14" x14ac:dyDescent="0.2">
      <c r="A64" s="18" t="s">
        <v>67</v>
      </c>
      <c r="B64" s="13">
        <v>0</v>
      </c>
      <c r="C64" s="13">
        <v>0</v>
      </c>
      <c r="D64" s="37">
        <v>0</v>
      </c>
      <c r="E64" s="13">
        <v>0</v>
      </c>
      <c r="F64" s="37">
        <v>0</v>
      </c>
      <c r="G64" s="37">
        <v>0</v>
      </c>
      <c r="H64" s="140">
        <v>0</v>
      </c>
      <c r="I64" s="140">
        <v>0</v>
      </c>
      <c r="J64" s="140">
        <v>0</v>
      </c>
      <c r="K64" s="13">
        <v>0</v>
      </c>
      <c r="L64" s="13">
        <v>0</v>
      </c>
      <c r="M64" s="13">
        <v>0</v>
      </c>
      <c r="N64" s="15">
        <f t="shared" si="13"/>
        <v>0</v>
      </c>
    </row>
    <row r="65" spans="1:14" x14ac:dyDescent="0.2">
      <c r="A65" s="18" t="s">
        <v>68</v>
      </c>
      <c r="B65" s="93">
        <v>83930998.269999996</v>
      </c>
      <c r="C65" s="37">
        <v>83128041.439999998</v>
      </c>
      <c r="D65" s="37">
        <v>58268816.159999996</v>
      </c>
      <c r="E65" s="37">
        <v>98009325.870000005</v>
      </c>
      <c r="F65" s="37">
        <v>65034489.609999999</v>
      </c>
      <c r="G65" s="37">
        <v>0</v>
      </c>
      <c r="H65" s="140">
        <v>86114669.200000003</v>
      </c>
      <c r="I65" s="140">
        <v>88915045.150000006</v>
      </c>
      <c r="J65" s="140">
        <v>74885540.689999998</v>
      </c>
      <c r="K65" s="13">
        <v>0</v>
      </c>
      <c r="L65" s="13">
        <v>0</v>
      </c>
      <c r="M65" s="13">
        <v>0</v>
      </c>
      <c r="N65" s="15">
        <f t="shared" si="13"/>
        <v>638286926.3900001</v>
      </c>
    </row>
    <row r="66" spans="1:14" x14ac:dyDescent="0.2">
      <c r="A66" s="18" t="s">
        <v>69</v>
      </c>
      <c r="B66" s="13">
        <v>0</v>
      </c>
      <c r="C66" s="13">
        <v>0</v>
      </c>
      <c r="D66" s="37">
        <v>0</v>
      </c>
      <c r="E66" s="13">
        <v>0</v>
      </c>
      <c r="F66" s="37">
        <v>0</v>
      </c>
      <c r="G66" s="37">
        <v>0</v>
      </c>
      <c r="H66" s="140">
        <v>0</v>
      </c>
      <c r="I66" s="140">
        <v>0</v>
      </c>
      <c r="J66" s="140">
        <v>0</v>
      </c>
      <c r="K66" s="13">
        <v>0</v>
      </c>
      <c r="L66" s="13">
        <v>0</v>
      </c>
      <c r="M66" s="13">
        <v>0</v>
      </c>
      <c r="N66" s="15">
        <f t="shared" si="13"/>
        <v>0</v>
      </c>
    </row>
    <row r="67" spans="1:14" x14ac:dyDescent="0.2">
      <c r="A67" s="18" t="s">
        <v>70</v>
      </c>
      <c r="B67" s="13">
        <v>0</v>
      </c>
      <c r="C67" s="13">
        <v>0</v>
      </c>
      <c r="D67" s="37">
        <v>0</v>
      </c>
      <c r="E67" s="13">
        <v>0</v>
      </c>
      <c r="F67" s="37">
        <v>0</v>
      </c>
      <c r="G67" s="37">
        <v>0</v>
      </c>
      <c r="H67" s="140">
        <v>0</v>
      </c>
      <c r="I67" s="140">
        <v>0</v>
      </c>
      <c r="J67" s="140">
        <v>0</v>
      </c>
      <c r="K67" s="13">
        <v>0</v>
      </c>
      <c r="L67" s="13">
        <v>0</v>
      </c>
      <c r="M67" s="13">
        <v>0</v>
      </c>
      <c r="N67" s="15">
        <f t="shared" si="13"/>
        <v>0</v>
      </c>
    </row>
    <row r="68" spans="1:14" x14ac:dyDescent="0.2">
      <c r="A68" s="18" t="s">
        <v>71</v>
      </c>
      <c r="B68" s="90">
        <v>74230067.709999993</v>
      </c>
      <c r="C68" s="37">
        <v>64572160.520000003</v>
      </c>
      <c r="D68" s="37">
        <v>90812135.620000005</v>
      </c>
      <c r="E68" s="37">
        <v>98511346.209999993</v>
      </c>
      <c r="F68" s="37">
        <v>118962557.06999999</v>
      </c>
      <c r="G68" s="135">
        <v>130145220</v>
      </c>
      <c r="H68" s="140">
        <v>159430860</v>
      </c>
      <c r="I68" s="140">
        <v>184529857.38999999</v>
      </c>
      <c r="J68" s="140">
        <v>108260131.66</v>
      </c>
      <c r="K68" s="13">
        <v>0</v>
      </c>
      <c r="L68" s="13">
        <v>0</v>
      </c>
      <c r="M68" s="13">
        <v>0</v>
      </c>
      <c r="N68" s="15">
        <f t="shared" si="13"/>
        <v>1029454336.1799999</v>
      </c>
    </row>
    <row r="69" spans="1:14" x14ac:dyDescent="0.2">
      <c r="A69" s="18" t="s">
        <v>72</v>
      </c>
      <c r="B69" s="13">
        <v>0</v>
      </c>
      <c r="C69" s="13">
        <v>0</v>
      </c>
      <c r="D69" s="13">
        <v>0</v>
      </c>
      <c r="E69" s="13">
        <v>0</v>
      </c>
      <c r="F69" s="37">
        <v>0</v>
      </c>
      <c r="G69" s="37">
        <v>0</v>
      </c>
      <c r="H69" s="140">
        <v>0</v>
      </c>
      <c r="I69" s="140">
        <v>0</v>
      </c>
      <c r="J69" s="140">
        <v>0</v>
      </c>
      <c r="K69" s="13">
        <v>0</v>
      </c>
      <c r="L69" s="13">
        <v>0</v>
      </c>
      <c r="M69" s="13">
        <v>0</v>
      </c>
      <c r="N69" s="15">
        <f t="shared" si="13"/>
        <v>0</v>
      </c>
    </row>
    <row r="70" spans="1:14" x14ac:dyDescent="0.2">
      <c r="A70" s="18" t="s">
        <v>73</v>
      </c>
      <c r="B70" s="13">
        <v>0</v>
      </c>
      <c r="C70" s="13">
        <v>0</v>
      </c>
      <c r="D70" s="13">
        <v>0</v>
      </c>
      <c r="E70" s="13">
        <v>0</v>
      </c>
      <c r="F70" s="37">
        <v>0</v>
      </c>
      <c r="G70" s="37">
        <v>0</v>
      </c>
      <c r="H70" s="140">
        <v>0</v>
      </c>
      <c r="I70" s="140">
        <v>0</v>
      </c>
      <c r="J70" s="140">
        <v>0</v>
      </c>
      <c r="K70" s="13">
        <v>0</v>
      </c>
      <c r="L70" s="13">
        <v>0</v>
      </c>
      <c r="M70" s="13">
        <v>0</v>
      </c>
      <c r="N70" s="15">
        <f t="shared" si="13"/>
        <v>0</v>
      </c>
    </row>
    <row r="71" spans="1:14" ht="22.5" x14ac:dyDescent="0.2">
      <c r="A71" s="18" t="s">
        <v>74</v>
      </c>
      <c r="B71" s="13">
        <v>0</v>
      </c>
      <c r="C71" s="13">
        <v>0</v>
      </c>
      <c r="D71" s="13">
        <v>0</v>
      </c>
      <c r="E71" s="13">
        <v>0</v>
      </c>
      <c r="F71" s="37">
        <v>0</v>
      </c>
      <c r="G71" s="37">
        <v>0</v>
      </c>
      <c r="H71" s="140">
        <v>0</v>
      </c>
      <c r="I71" s="140">
        <v>0</v>
      </c>
      <c r="J71" s="140">
        <v>0</v>
      </c>
      <c r="K71" s="13">
        <v>0</v>
      </c>
      <c r="L71" s="13">
        <v>0</v>
      </c>
      <c r="M71" s="13">
        <v>0</v>
      </c>
      <c r="N71" s="15">
        <f t="shared" si="13"/>
        <v>0</v>
      </c>
    </row>
    <row r="72" spans="1:14" ht="22.5" x14ac:dyDescent="0.2">
      <c r="A72" s="18" t="s">
        <v>75</v>
      </c>
      <c r="B72" s="13">
        <v>0</v>
      </c>
      <c r="C72" s="13">
        <v>0</v>
      </c>
      <c r="D72" s="13">
        <v>0</v>
      </c>
      <c r="E72" s="13">
        <v>0</v>
      </c>
      <c r="F72" s="37">
        <v>0</v>
      </c>
      <c r="G72" s="37">
        <v>0</v>
      </c>
      <c r="H72" s="140">
        <v>0</v>
      </c>
      <c r="I72" s="140">
        <v>0</v>
      </c>
      <c r="J72" s="140">
        <v>0</v>
      </c>
      <c r="K72" s="13">
        <v>0</v>
      </c>
      <c r="L72" s="13">
        <v>0</v>
      </c>
      <c r="M72" s="13">
        <v>0</v>
      </c>
      <c r="N72" s="15">
        <f t="shared" si="13"/>
        <v>0</v>
      </c>
    </row>
    <row r="73" spans="1:14" ht="13.5" thickBot="1" x14ac:dyDescent="0.25">
      <c r="A73" s="18" t="s">
        <v>76</v>
      </c>
      <c r="B73" s="13">
        <v>0</v>
      </c>
      <c r="C73" s="13">
        <v>0</v>
      </c>
      <c r="D73" s="13">
        <v>0</v>
      </c>
      <c r="E73" s="13">
        <v>0</v>
      </c>
      <c r="F73" s="92">
        <v>0</v>
      </c>
      <c r="G73" s="92">
        <v>0</v>
      </c>
      <c r="H73" s="92">
        <v>0</v>
      </c>
      <c r="I73" s="92">
        <v>0</v>
      </c>
      <c r="J73" s="92">
        <v>0</v>
      </c>
      <c r="K73" s="13">
        <v>0</v>
      </c>
      <c r="L73" s="13">
        <v>0</v>
      </c>
      <c r="M73" s="13">
        <v>0</v>
      </c>
      <c r="N73" s="15">
        <f t="shared" si="13"/>
        <v>0</v>
      </c>
    </row>
    <row r="74" spans="1:14" ht="13.5" thickBot="1" x14ac:dyDescent="0.25">
      <c r="A74" s="6" t="s">
        <v>77</v>
      </c>
      <c r="B74" s="7">
        <f>SUM(B75:B80)</f>
        <v>1039794</v>
      </c>
      <c r="C74" s="7">
        <f t="shared" ref="C74:N74" si="14">SUM(C75:C80)</f>
        <v>50327430</v>
      </c>
      <c r="D74" s="7">
        <f t="shared" si="14"/>
        <v>16056690</v>
      </c>
      <c r="E74" s="7">
        <f t="shared" si="14"/>
        <v>23485994</v>
      </c>
      <c r="F74" s="7">
        <f t="shared" si="14"/>
        <v>217371877</v>
      </c>
      <c r="G74" s="7">
        <f t="shared" si="14"/>
        <v>175373243.59</v>
      </c>
      <c r="H74" s="7">
        <f t="shared" si="14"/>
        <v>359132968.19999999</v>
      </c>
      <c r="I74" s="7">
        <f t="shared" si="14"/>
        <v>250259407.09999999</v>
      </c>
      <c r="J74" s="7">
        <f t="shared" si="14"/>
        <v>266459133.19</v>
      </c>
      <c r="K74" s="7">
        <f t="shared" si="14"/>
        <v>0</v>
      </c>
      <c r="L74" s="7">
        <f t="shared" si="14"/>
        <v>0</v>
      </c>
      <c r="M74" s="7">
        <f t="shared" si="14"/>
        <v>0</v>
      </c>
      <c r="N74" s="7">
        <f t="shared" si="14"/>
        <v>1359506537.0799999</v>
      </c>
    </row>
    <row r="75" spans="1:14" x14ac:dyDescent="0.2">
      <c r="A75" s="18" t="s">
        <v>78</v>
      </c>
      <c r="B75" s="13">
        <v>1039794</v>
      </c>
      <c r="C75" s="19">
        <v>46223694</v>
      </c>
      <c r="D75" s="19">
        <v>16056690</v>
      </c>
      <c r="E75" s="19">
        <v>23485994</v>
      </c>
      <c r="F75" s="119">
        <v>217371877</v>
      </c>
      <c r="G75" s="136">
        <v>152951371.59</v>
      </c>
      <c r="H75" s="136">
        <v>359132968.19999999</v>
      </c>
      <c r="I75" s="136">
        <v>250259407.09999999</v>
      </c>
      <c r="J75" s="136">
        <v>262144845.19</v>
      </c>
      <c r="K75" s="13">
        <v>0</v>
      </c>
      <c r="L75" s="13">
        <v>0</v>
      </c>
      <c r="M75" s="13">
        <v>0</v>
      </c>
      <c r="N75" s="15">
        <f t="shared" ref="N75:N80" si="15">SUM(B75:M75)</f>
        <v>1328666641.0799999</v>
      </c>
    </row>
    <row r="76" spans="1:14" x14ac:dyDescent="0.2">
      <c r="A76" s="18" t="s">
        <v>79</v>
      </c>
      <c r="B76" s="13">
        <v>0</v>
      </c>
      <c r="C76" s="13">
        <v>0</v>
      </c>
      <c r="D76" s="13">
        <v>0</v>
      </c>
      <c r="E76" s="13">
        <v>0</v>
      </c>
      <c r="F76" s="75">
        <v>0</v>
      </c>
      <c r="G76" s="37">
        <v>0</v>
      </c>
      <c r="H76" s="140">
        <v>0</v>
      </c>
      <c r="I76" s="140">
        <v>0</v>
      </c>
      <c r="J76" s="13">
        <v>0</v>
      </c>
      <c r="K76" s="13">
        <v>0</v>
      </c>
      <c r="L76" s="13">
        <v>0</v>
      </c>
      <c r="M76" s="13">
        <v>0</v>
      </c>
      <c r="N76" s="15">
        <f t="shared" si="15"/>
        <v>0</v>
      </c>
    </row>
    <row r="77" spans="1:14" x14ac:dyDescent="0.2">
      <c r="A77" s="18" t="s">
        <v>80</v>
      </c>
      <c r="B77" s="13">
        <v>0</v>
      </c>
      <c r="C77" s="13">
        <v>0</v>
      </c>
      <c r="D77" s="13">
        <v>0</v>
      </c>
      <c r="E77" s="13">
        <v>0</v>
      </c>
      <c r="F77" s="75">
        <v>0</v>
      </c>
      <c r="G77" s="37">
        <v>0</v>
      </c>
      <c r="H77" s="140">
        <v>0</v>
      </c>
      <c r="I77" s="140">
        <v>0</v>
      </c>
      <c r="J77" s="13">
        <v>0</v>
      </c>
      <c r="K77" s="13">
        <v>0</v>
      </c>
      <c r="L77" s="13">
        <v>0</v>
      </c>
      <c r="M77" s="13">
        <v>0</v>
      </c>
      <c r="N77" s="15">
        <f t="shared" si="15"/>
        <v>0</v>
      </c>
    </row>
    <row r="78" spans="1:14" x14ac:dyDescent="0.2">
      <c r="A78" s="18" t="s">
        <v>81</v>
      </c>
      <c r="B78" s="13">
        <v>0</v>
      </c>
      <c r="C78" s="13">
        <v>0</v>
      </c>
      <c r="D78" s="13">
        <v>0</v>
      </c>
      <c r="E78" s="13">
        <v>0</v>
      </c>
      <c r="F78" s="75">
        <v>0</v>
      </c>
      <c r="G78" s="37">
        <v>0</v>
      </c>
      <c r="H78" s="140">
        <v>0</v>
      </c>
      <c r="I78" s="140">
        <v>0</v>
      </c>
      <c r="J78" s="13">
        <v>0</v>
      </c>
      <c r="K78" s="13">
        <v>0</v>
      </c>
      <c r="L78" s="13">
        <v>0</v>
      </c>
      <c r="M78" s="13">
        <v>0</v>
      </c>
      <c r="N78" s="15">
        <f t="shared" si="15"/>
        <v>0</v>
      </c>
    </row>
    <row r="79" spans="1:14" x14ac:dyDescent="0.2">
      <c r="A79" s="18" t="s">
        <v>82</v>
      </c>
      <c r="B79" s="13">
        <v>0</v>
      </c>
      <c r="C79" s="13">
        <v>0</v>
      </c>
      <c r="D79" s="13">
        <v>0</v>
      </c>
      <c r="E79" s="13">
        <v>0</v>
      </c>
      <c r="F79" s="75">
        <v>0</v>
      </c>
      <c r="G79" s="37">
        <v>0</v>
      </c>
      <c r="H79" s="140">
        <v>0</v>
      </c>
      <c r="I79" s="140">
        <v>0</v>
      </c>
      <c r="J79" s="13">
        <v>0</v>
      </c>
      <c r="K79" s="13">
        <v>0</v>
      </c>
      <c r="L79" s="13">
        <v>0</v>
      </c>
      <c r="M79" s="13">
        <v>0</v>
      </c>
      <c r="N79" s="15">
        <f t="shared" si="15"/>
        <v>0</v>
      </c>
    </row>
    <row r="80" spans="1:14" ht="13.5" thickBot="1" x14ac:dyDescent="0.25">
      <c r="A80" s="18" t="s">
        <v>13</v>
      </c>
      <c r="B80" s="13">
        <v>0</v>
      </c>
      <c r="C80" s="91">
        <v>4103736</v>
      </c>
      <c r="D80" s="13">
        <v>0</v>
      </c>
      <c r="E80" s="13">
        <v>0</v>
      </c>
      <c r="F80" s="120">
        <v>0</v>
      </c>
      <c r="G80" s="92">
        <v>22421872</v>
      </c>
      <c r="H80" s="92">
        <v>0</v>
      </c>
      <c r="I80" s="92">
        <v>0</v>
      </c>
      <c r="J80" s="92">
        <v>4314288</v>
      </c>
      <c r="K80" s="13">
        <v>0</v>
      </c>
      <c r="L80" s="13">
        <v>0</v>
      </c>
      <c r="M80" s="13">
        <v>0</v>
      </c>
      <c r="N80" s="15">
        <f t="shared" si="15"/>
        <v>30839896</v>
      </c>
    </row>
    <row r="81" spans="1:14" ht="13.5" thickBot="1" x14ac:dyDescent="0.25">
      <c r="A81" s="6" t="s">
        <v>83</v>
      </c>
      <c r="B81" s="7">
        <f>SUM(B82:B85)</f>
        <v>32729542</v>
      </c>
      <c r="C81" s="7">
        <f t="shared" ref="C81:N81" si="16">SUM(C82:C85)</f>
        <v>36213762</v>
      </c>
      <c r="D81" s="7">
        <f t="shared" si="16"/>
        <v>56204642</v>
      </c>
      <c r="E81" s="7">
        <f t="shared" si="16"/>
        <v>35269445</v>
      </c>
      <c r="F81" s="7">
        <f t="shared" si="16"/>
        <v>6125238</v>
      </c>
      <c r="G81" s="7">
        <f t="shared" si="16"/>
        <v>147900080</v>
      </c>
      <c r="H81" s="7">
        <f t="shared" si="16"/>
        <v>132446126</v>
      </c>
      <c r="I81" s="7">
        <f t="shared" si="16"/>
        <v>127473795</v>
      </c>
      <c r="J81" s="7">
        <f t="shared" si="16"/>
        <v>88618153</v>
      </c>
      <c r="K81" s="7">
        <f t="shared" si="16"/>
        <v>0</v>
      </c>
      <c r="L81" s="7">
        <f t="shared" si="16"/>
        <v>0</v>
      </c>
      <c r="M81" s="7">
        <f t="shared" si="16"/>
        <v>0</v>
      </c>
      <c r="N81" s="7">
        <f t="shared" si="16"/>
        <v>662980783</v>
      </c>
    </row>
    <row r="82" spans="1:14" x14ac:dyDescent="0.2">
      <c r="A82" s="18" t="s">
        <v>84</v>
      </c>
      <c r="B82" s="13">
        <v>0</v>
      </c>
      <c r="C82" s="13">
        <v>0</v>
      </c>
      <c r="D82" s="37">
        <v>17845760</v>
      </c>
      <c r="E82" s="89">
        <v>30165080</v>
      </c>
      <c r="F82" s="89">
        <v>0</v>
      </c>
      <c r="G82" s="89">
        <v>0</v>
      </c>
      <c r="H82" s="89">
        <v>0</v>
      </c>
      <c r="I82" s="89">
        <v>0</v>
      </c>
      <c r="J82" s="13">
        <v>0</v>
      </c>
      <c r="K82" s="13">
        <v>0</v>
      </c>
      <c r="L82" s="74">
        <v>0</v>
      </c>
      <c r="M82" s="13">
        <v>0</v>
      </c>
      <c r="N82" s="13">
        <f>SUM(B82:M82)</f>
        <v>48010840</v>
      </c>
    </row>
    <row r="83" spans="1:14" x14ac:dyDescent="0.2">
      <c r="A83" s="18" t="s">
        <v>85</v>
      </c>
      <c r="B83" s="13">
        <v>0</v>
      </c>
      <c r="C83" s="13">
        <v>0</v>
      </c>
      <c r="D83" s="13">
        <v>0</v>
      </c>
      <c r="E83" s="13">
        <v>0</v>
      </c>
      <c r="F83" s="37">
        <v>0</v>
      </c>
      <c r="G83" s="37">
        <v>0</v>
      </c>
      <c r="H83" s="140">
        <v>0</v>
      </c>
      <c r="I83" s="140">
        <v>0</v>
      </c>
      <c r="J83" s="13">
        <v>0</v>
      </c>
      <c r="K83" s="13">
        <v>0</v>
      </c>
      <c r="L83" s="13">
        <v>0</v>
      </c>
      <c r="M83" s="13">
        <v>0</v>
      </c>
      <c r="N83" s="13">
        <f>SUM(B83:M83)</f>
        <v>0</v>
      </c>
    </row>
    <row r="84" spans="1:14" x14ac:dyDescent="0.2">
      <c r="A84" s="18" t="s">
        <v>86</v>
      </c>
      <c r="B84" s="13">
        <v>32729542</v>
      </c>
      <c r="C84" s="37">
        <v>36213762</v>
      </c>
      <c r="D84" s="37">
        <v>38358882</v>
      </c>
      <c r="E84" s="37">
        <v>5104365</v>
      </c>
      <c r="F84" s="37">
        <v>6125238</v>
      </c>
      <c r="G84" s="137">
        <v>147900080</v>
      </c>
      <c r="H84" s="140">
        <v>132446126</v>
      </c>
      <c r="I84" s="140">
        <v>127473795</v>
      </c>
      <c r="J84" s="140">
        <v>88618153</v>
      </c>
      <c r="K84" s="13">
        <v>0</v>
      </c>
      <c r="L84" s="13">
        <v>0</v>
      </c>
      <c r="M84" s="13">
        <v>0</v>
      </c>
      <c r="N84" s="13">
        <f>SUM(B84:M84)</f>
        <v>614969943</v>
      </c>
    </row>
    <row r="85" spans="1:14" ht="13.5" thickBot="1" x14ac:dyDescent="0.25">
      <c r="A85" s="18" t="s">
        <v>13</v>
      </c>
      <c r="B85" s="13">
        <v>0</v>
      </c>
      <c r="C85" s="13">
        <v>0</v>
      </c>
      <c r="D85" s="13">
        <v>0</v>
      </c>
      <c r="E85" s="13">
        <v>0</v>
      </c>
      <c r="F85" s="92">
        <v>0</v>
      </c>
      <c r="G85" s="92">
        <v>0</v>
      </c>
      <c r="H85" s="92">
        <v>0</v>
      </c>
      <c r="I85" s="92">
        <v>0</v>
      </c>
      <c r="J85" s="13">
        <v>0</v>
      </c>
      <c r="K85" s="13">
        <v>0</v>
      </c>
      <c r="L85" s="13">
        <v>0</v>
      </c>
      <c r="M85" s="13">
        <v>0</v>
      </c>
      <c r="N85" s="13">
        <f>SUM(B85:M85)</f>
        <v>0</v>
      </c>
    </row>
    <row r="86" spans="1:14" ht="13.5" thickBot="1" x14ac:dyDescent="0.25">
      <c r="A86" s="6" t="s">
        <v>87</v>
      </c>
      <c r="B86" s="7">
        <f>SUM(B87:B94)</f>
        <v>737417583.51999998</v>
      </c>
      <c r="C86" s="7">
        <f t="shared" ref="C86:N86" si="17">SUM(C87:C94)</f>
        <v>905891101.29999995</v>
      </c>
      <c r="D86" s="7">
        <f t="shared" si="17"/>
        <v>1299551270</v>
      </c>
      <c r="E86" s="7">
        <f t="shared" si="17"/>
        <v>1944463542.8399999</v>
      </c>
      <c r="F86" s="7">
        <f t="shared" si="17"/>
        <v>2179677660.4499998</v>
      </c>
      <c r="G86" s="7">
        <f t="shared" si="17"/>
        <v>1945621377.5999999</v>
      </c>
      <c r="H86" s="7">
        <f t="shared" si="17"/>
        <v>2597722840.1999998</v>
      </c>
      <c r="I86" s="7">
        <f t="shared" si="17"/>
        <v>1654802752</v>
      </c>
      <c r="J86" s="7">
        <f t="shared" si="17"/>
        <v>2009600943.5999999</v>
      </c>
      <c r="K86" s="7">
        <f t="shared" si="17"/>
        <v>0</v>
      </c>
      <c r="L86" s="7">
        <f t="shared" si="17"/>
        <v>0</v>
      </c>
      <c r="M86" s="7">
        <f t="shared" si="17"/>
        <v>0</v>
      </c>
      <c r="N86" s="7">
        <f t="shared" si="17"/>
        <v>15274749071.51</v>
      </c>
    </row>
    <row r="87" spans="1:14" x14ac:dyDescent="0.2">
      <c r="A87" s="18" t="s">
        <v>88</v>
      </c>
      <c r="B87" s="13">
        <v>10347256.01</v>
      </c>
      <c r="C87" s="89">
        <v>57259580</v>
      </c>
      <c r="D87" s="89">
        <v>35955765</v>
      </c>
      <c r="E87" s="13">
        <v>155378645</v>
      </c>
      <c r="F87" s="37">
        <v>117677520</v>
      </c>
      <c r="G87" s="138">
        <v>105089237.59999999</v>
      </c>
      <c r="H87" s="140">
        <v>167827645</v>
      </c>
      <c r="I87" s="140">
        <v>119630686.40000001</v>
      </c>
      <c r="J87" s="140">
        <v>10209595</v>
      </c>
      <c r="K87" s="13">
        <v>0</v>
      </c>
      <c r="L87" s="13">
        <v>0</v>
      </c>
      <c r="M87" s="13">
        <v>0</v>
      </c>
      <c r="N87" s="15">
        <f>SUM(B87:M87)</f>
        <v>779375930.00999999</v>
      </c>
    </row>
    <row r="88" spans="1:14" x14ac:dyDescent="0.2">
      <c r="A88" s="18" t="s">
        <v>89</v>
      </c>
      <c r="B88" s="13">
        <v>88815556.480000004</v>
      </c>
      <c r="C88" s="37">
        <v>138474940</v>
      </c>
      <c r="D88" s="37">
        <v>185559460</v>
      </c>
      <c r="E88" s="37">
        <v>275605740</v>
      </c>
      <c r="F88" s="37">
        <v>297286860</v>
      </c>
      <c r="G88" s="139">
        <v>211184090</v>
      </c>
      <c r="H88" s="140">
        <v>280370790</v>
      </c>
      <c r="I88" s="140">
        <v>218480055</v>
      </c>
      <c r="J88" s="140">
        <v>234858675</v>
      </c>
      <c r="K88" s="13">
        <v>0</v>
      </c>
      <c r="L88" s="13">
        <v>0</v>
      </c>
      <c r="M88" s="13">
        <v>0</v>
      </c>
      <c r="N88" s="15">
        <f t="shared" ref="N88:N94" si="18">SUM(B88:M88)</f>
        <v>1930636166.48</v>
      </c>
    </row>
    <row r="89" spans="1:14" x14ac:dyDescent="0.2">
      <c r="A89" s="18" t="s">
        <v>90</v>
      </c>
      <c r="B89" s="13">
        <v>0</v>
      </c>
      <c r="C89" s="13">
        <v>0</v>
      </c>
      <c r="D89" s="13">
        <v>0</v>
      </c>
      <c r="E89" s="13">
        <v>0</v>
      </c>
      <c r="F89" s="37">
        <v>0</v>
      </c>
      <c r="G89" s="37">
        <v>0</v>
      </c>
      <c r="H89" s="140">
        <v>0</v>
      </c>
      <c r="I89" s="140">
        <v>0</v>
      </c>
      <c r="J89" s="13">
        <v>0</v>
      </c>
      <c r="K89" s="13">
        <v>0</v>
      </c>
      <c r="L89" s="13">
        <v>0</v>
      </c>
      <c r="M89" s="13">
        <v>0</v>
      </c>
      <c r="N89" s="15">
        <f t="shared" si="18"/>
        <v>0</v>
      </c>
    </row>
    <row r="90" spans="1:14" x14ac:dyDescent="0.2">
      <c r="A90" s="18" t="s">
        <v>91</v>
      </c>
      <c r="B90" s="13">
        <v>0</v>
      </c>
      <c r="C90" s="13">
        <v>0</v>
      </c>
      <c r="D90" s="13">
        <v>0</v>
      </c>
      <c r="E90" s="13">
        <v>0</v>
      </c>
      <c r="F90" s="37">
        <v>0</v>
      </c>
      <c r="G90" s="37">
        <v>0</v>
      </c>
      <c r="H90" s="140">
        <v>0</v>
      </c>
      <c r="I90" s="140">
        <v>0</v>
      </c>
      <c r="J90" s="13">
        <v>0</v>
      </c>
      <c r="K90" s="13">
        <v>0</v>
      </c>
      <c r="L90" s="13">
        <v>0</v>
      </c>
      <c r="M90" s="13">
        <v>0</v>
      </c>
      <c r="N90" s="15">
        <f t="shared" si="18"/>
        <v>0</v>
      </c>
    </row>
    <row r="91" spans="1:14" x14ac:dyDescent="0.2">
      <c r="A91" s="18" t="s">
        <v>129</v>
      </c>
      <c r="B91" s="13">
        <v>0</v>
      </c>
      <c r="C91" s="13">
        <v>0</v>
      </c>
      <c r="D91" s="13">
        <v>0</v>
      </c>
      <c r="E91" s="13">
        <v>0</v>
      </c>
      <c r="F91" s="37">
        <v>0</v>
      </c>
      <c r="G91" s="37">
        <v>0</v>
      </c>
      <c r="H91" s="140">
        <v>0</v>
      </c>
      <c r="I91" s="140">
        <v>0</v>
      </c>
      <c r="J91" s="13">
        <v>0</v>
      </c>
      <c r="K91" s="13">
        <v>0</v>
      </c>
      <c r="L91" s="13">
        <v>0</v>
      </c>
      <c r="M91" s="13">
        <v>0</v>
      </c>
      <c r="N91" s="15">
        <f t="shared" si="18"/>
        <v>0</v>
      </c>
    </row>
    <row r="92" spans="1:14" x14ac:dyDescent="0.2">
      <c r="A92" s="18" t="s">
        <v>93</v>
      </c>
      <c r="B92" s="13">
        <v>638254771.02999997</v>
      </c>
      <c r="C92" s="37">
        <v>710156581.29999995</v>
      </c>
      <c r="D92" s="37">
        <v>1078036045</v>
      </c>
      <c r="E92" s="37">
        <v>1513479157.8399999</v>
      </c>
      <c r="F92" s="37">
        <v>1764713280.45</v>
      </c>
      <c r="G92" s="140">
        <v>1629348050</v>
      </c>
      <c r="H92" s="140">
        <v>2149524405.1999998</v>
      </c>
      <c r="I92" s="140">
        <v>1316692010.5999999</v>
      </c>
      <c r="J92" s="140">
        <v>1764532673.5999999</v>
      </c>
      <c r="K92" s="13">
        <v>0</v>
      </c>
      <c r="L92" s="13">
        <v>0</v>
      </c>
      <c r="M92" s="13">
        <v>0</v>
      </c>
      <c r="N92" s="15">
        <f t="shared" si="18"/>
        <v>12564736975.02</v>
      </c>
    </row>
    <row r="93" spans="1:14" x14ac:dyDescent="0.2">
      <c r="A93" s="18" t="s">
        <v>92</v>
      </c>
      <c r="B93" s="13">
        <v>0</v>
      </c>
      <c r="C93" s="13">
        <v>0</v>
      </c>
      <c r="D93" s="13">
        <v>0</v>
      </c>
      <c r="E93" s="13">
        <v>0</v>
      </c>
      <c r="F93" s="37">
        <v>0</v>
      </c>
      <c r="G93" s="37">
        <v>0</v>
      </c>
      <c r="H93" s="140">
        <v>0</v>
      </c>
      <c r="I93" s="140">
        <v>0</v>
      </c>
      <c r="J93" s="13">
        <v>0</v>
      </c>
      <c r="K93" s="13">
        <v>0</v>
      </c>
      <c r="L93" s="13">
        <v>0</v>
      </c>
      <c r="M93" s="13">
        <v>0</v>
      </c>
      <c r="N93" s="15">
        <f t="shared" si="18"/>
        <v>0</v>
      </c>
    </row>
    <row r="94" spans="1:14" ht="13.5" thickBot="1" x14ac:dyDescent="0.25">
      <c r="A94" s="18" t="s">
        <v>13</v>
      </c>
      <c r="B94" s="13">
        <v>0</v>
      </c>
      <c r="C94" s="13">
        <v>0</v>
      </c>
      <c r="D94" s="13">
        <v>0</v>
      </c>
      <c r="E94" s="13">
        <v>0</v>
      </c>
      <c r="F94" s="92">
        <v>0</v>
      </c>
      <c r="G94" s="92">
        <v>0</v>
      </c>
      <c r="H94" s="92">
        <v>0</v>
      </c>
      <c r="I94" s="92">
        <v>0</v>
      </c>
      <c r="J94" s="13">
        <v>0</v>
      </c>
      <c r="K94" s="13">
        <v>0</v>
      </c>
      <c r="L94" s="13">
        <v>0</v>
      </c>
      <c r="M94" s="13">
        <v>0</v>
      </c>
      <c r="N94" s="15">
        <f t="shared" si="18"/>
        <v>0</v>
      </c>
    </row>
    <row r="95" spans="1:14" ht="13.5" thickBot="1" x14ac:dyDescent="0.25">
      <c r="A95" s="6" t="s">
        <v>94</v>
      </c>
      <c r="B95" s="7">
        <f>SUM(B96:B98)</f>
        <v>12734405.529999999</v>
      </c>
      <c r="C95" s="7">
        <f t="shared" ref="C95:N95" si="19">SUM(C96:C98)</f>
        <v>33037004</v>
      </c>
      <c r="D95" s="7">
        <f t="shared" si="19"/>
        <v>17815917.149999999</v>
      </c>
      <c r="E95" s="7">
        <f t="shared" si="19"/>
        <v>0</v>
      </c>
      <c r="F95" s="7">
        <f t="shared" si="19"/>
        <v>0</v>
      </c>
      <c r="G95" s="7">
        <f t="shared" si="19"/>
        <v>0</v>
      </c>
      <c r="H95" s="7">
        <f t="shared" si="19"/>
        <v>0</v>
      </c>
      <c r="I95" s="7">
        <f t="shared" si="19"/>
        <v>0</v>
      </c>
      <c r="J95" s="7">
        <f t="shared" si="19"/>
        <v>0</v>
      </c>
      <c r="K95" s="7">
        <f t="shared" si="19"/>
        <v>0</v>
      </c>
      <c r="L95" s="7">
        <f t="shared" si="19"/>
        <v>0</v>
      </c>
      <c r="M95" s="7">
        <f t="shared" si="19"/>
        <v>0</v>
      </c>
      <c r="N95" s="7">
        <f t="shared" si="19"/>
        <v>63587326.68</v>
      </c>
    </row>
    <row r="96" spans="1:14" x14ac:dyDescent="0.2">
      <c r="A96" s="18" t="s">
        <v>95</v>
      </c>
      <c r="B96" s="13"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5">
        <f>SUM(B96:M96)</f>
        <v>0</v>
      </c>
    </row>
    <row r="97" spans="1:14" x14ac:dyDescent="0.2">
      <c r="A97" s="18" t="s">
        <v>96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5">
        <f>SUM(B97:M97)</f>
        <v>0</v>
      </c>
    </row>
    <row r="98" spans="1:14" ht="13.5" thickBot="1" x14ac:dyDescent="0.25">
      <c r="A98" s="18" t="s">
        <v>13</v>
      </c>
      <c r="B98" s="13">
        <v>12734405.529999999</v>
      </c>
      <c r="C98" s="92">
        <v>33037004</v>
      </c>
      <c r="D98" s="92">
        <v>17815917.149999999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5">
        <f>SUM(B98:M98)</f>
        <v>63587326.68</v>
      </c>
    </row>
    <row r="99" spans="1:14" ht="13.5" thickBot="1" x14ac:dyDescent="0.25">
      <c r="A99" s="6" t="s">
        <v>97</v>
      </c>
      <c r="B99" s="7">
        <f>B100</f>
        <v>0</v>
      </c>
      <c r="C99" s="7">
        <f t="shared" ref="C99:M99" si="20">C100</f>
        <v>0</v>
      </c>
      <c r="D99" s="7">
        <f t="shared" si="20"/>
        <v>0</v>
      </c>
      <c r="E99" s="7">
        <f t="shared" si="20"/>
        <v>0</v>
      </c>
      <c r="F99" s="7">
        <f t="shared" si="20"/>
        <v>0</v>
      </c>
      <c r="G99" s="7">
        <f t="shared" si="20"/>
        <v>0</v>
      </c>
      <c r="H99" s="7">
        <f t="shared" si="20"/>
        <v>0</v>
      </c>
      <c r="I99" s="7">
        <f t="shared" si="20"/>
        <v>0</v>
      </c>
      <c r="J99" s="7">
        <f t="shared" si="20"/>
        <v>0</v>
      </c>
      <c r="K99" s="7">
        <f t="shared" si="20"/>
        <v>0</v>
      </c>
      <c r="L99" s="7">
        <f t="shared" si="20"/>
        <v>0</v>
      </c>
      <c r="M99" s="7">
        <f t="shared" si="20"/>
        <v>0</v>
      </c>
      <c r="N99" s="7">
        <f>SUM(N100,N100)</f>
        <v>0</v>
      </c>
    </row>
    <row r="100" spans="1:14" ht="13.5" thickBot="1" x14ac:dyDescent="0.25">
      <c r="A100" s="24" t="s">
        <v>97</v>
      </c>
      <c r="B100" s="41">
        <v>0</v>
      </c>
      <c r="C100" s="41">
        <v>0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6">
        <f>SUM(B100:M100)</f>
        <v>0</v>
      </c>
    </row>
    <row r="101" spans="1:14" ht="13.5" thickBot="1" x14ac:dyDescent="0.25">
      <c r="A101" s="25" t="s">
        <v>7</v>
      </c>
      <c r="B101" s="47">
        <f>B4+B10+B17+B22+B25+B37+B39+B50+B58+B74+B81+B86+B95+B99</f>
        <v>3091010298.6300001</v>
      </c>
      <c r="C101" s="47">
        <f>C4+C10+C17+C22+C25+C37+C39+C50+C58+C74+C81+C86+C95+C99</f>
        <v>3194269487.2300005</v>
      </c>
      <c r="D101" s="47">
        <f t="shared" ref="D101:N101" si="21">D99+D95+D86+D81+D74+D58+D50+D39+D37+D25+D22+D17+D10+D4</f>
        <v>4236591076.9100003</v>
      </c>
      <c r="E101" s="47">
        <f t="shared" si="21"/>
        <v>5515462444.3599997</v>
      </c>
      <c r="F101" s="47">
        <f t="shared" si="21"/>
        <v>6596388323.2699995</v>
      </c>
      <c r="G101" s="47">
        <f t="shared" si="21"/>
        <v>7659138815.9799995</v>
      </c>
      <c r="H101" s="47">
        <f>H99+H95+H86+H81+H74+H58+H50+H39+H37+H25+H22+H17+H10+H4</f>
        <v>10361856700.07</v>
      </c>
      <c r="I101" s="47">
        <f t="shared" si="21"/>
        <v>9299403418.1700001</v>
      </c>
      <c r="J101" s="47">
        <f t="shared" si="21"/>
        <v>8828565414.25</v>
      </c>
      <c r="K101" s="47">
        <f t="shared" si="21"/>
        <v>0</v>
      </c>
      <c r="L101" s="47">
        <f t="shared" si="21"/>
        <v>0</v>
      </c>
      <c r="M101" s="47">
        <f>M99+M95+M86+M81+M74+M58+M50+M39+M37+M25+M22+M17+M10+M4</f>
        <v>0</v>
      </c>
      <c r="N101" s="47">
        <f t="shared" si="21"/>
        <v>58782685978.869995</v>
      </c>
    </row>
    <row r="102" spans="1:14" x14ac:dyDescent="0.2">
      <c r="N102" s="67"/>
    </row>
    <row r="105" spans="1:14" x14ac:dyDescent="0.2">
      <c r="B105" s="67"/>
      <c r="C105" s="67"/>
      <c r="D105" s="67"/>
      <c r="E105" s="118"/>
      <c r="F105" s="118"/>
      <c r="G105" s="67"/>
      <c r="H105" s="67"/>
      <c r="I105" s="67"/>
      <c r="J105" s="67"/>
      <c r="K105" s="67"/>
    </row>
  </sheetData>
  <mergeCells count="1">
    <mergeCell ref="A1:N2"/>
  </mergeCells>
  <conditionalFormatting sqref="L9 L82">
    <cfRule type="cellIs" dxfId="40" priority="67" stopIfTrue="1" operator="equal">
      <formula>0</formula>
    </cfRule>
  </conditionalFormatting>
  <conditionalFormatting sqref="L82">
    <cfRule type="cellIs" dxfId="39" priority="59" stopIfTrue="1" operator="equal">
      <formula>0</formula>
    </cfRule>
  </conditionalFormatting>
  <conditionalFormatting sqref="L9">
    <cfRule type="cellIs" dxfId="38" priority="68" stopIfTrue="1" operator="equal">
      <formula>0</formula>
    </cfRule>
  </conditionalFormatting>
  <conditionalFormatting sqref="M8">
    <cfRule type="cellIs" dxfId="37" priority="58" stopIfTrue="1" operator="equal">
      <formula>0</formula>
    </cfRule>
  </conditionalFormatting>
  <conditionalFormatting sqref="M8">
    <cfRule type="cellIs" dxfId="36" priority="57" stopIfTrue="1" operator="equal">
      <formula>0</formula>
    </cfRule>
  </conditionalFormatting>
  <conditionalFormatting sqref="M9">
    <cfRule type="cellIs" dxfId="35" priority="56" stopIfTrue="1" operator="equal">
      <formula>0</formula>
    </cfRule>
  </conditionalFormatting>
  <conditionalFormatting sqref="M9">
    <cfRule type="cellIs" dxfId="34" priority="55" stopIfTrue="1" operator="equal">
      <formula>0</formula>
    </cfRule>
  </conditionalFormatting>
  <conditionalFormatting sqref="C30">
    <cfRule type="cellIs" dxfId="33" priority="54" stopIfTrue="1" operator="equal">
      <formula>0</formula>
    </cfRule>
  </conditionalFormatting>
  <conditionalFormatting sqref="C30">
    <cfRule type="cellIs" dxfId="32" priority="53" stopIfTrue="1" operator="equal">
      <formula>0</formula>
    </cfRule>
  </conditionalFormatting>
  <conditionalFormatting sqref="C36">
    <cfRule type="cellIs" dxfId="31" priority="52" stopIfTrue="1" operator="equal">
      <formula>0</formula>
    </cfRule>
  </conditionalFormatting>
  <conditionalFormatting sqref="C36">
    <cfRule type="cellIs" dxfId="30" priority="51" stopIfTrue="1" operator="equal">
      <formula>0</formula>
    </cfRule>
  </conditionalFormatting>
  <conditionalFormatting sqref="C34">
    <cfRule type="cellIs" dxfId="29" priority="50" stopIfTrue="1" operator="equal">
      <formula>0</formula>
    </cfRule>
  </conditionalFormatting>
  <conditionalFormatting sqref="C34">
    <cfRule type="cellIs" dxfId="28" priority="49" stopIfTrue="1" operator="equal">
      <formula>0</formula>
    </cfRule>
  </conditionalFormatting>
  <conditionalFormatting sqref="C65">
    <cfRule type="cellIs" dxfId="27" priority="48" stopIfTrue="1" operator="equal">
      <formula>0</formula>
    </cfRule>
  </conditionalFormatting>
  <conditionalFormatting sqref="C65">
    <cfRule type="cellIs" dxfId="26" priority="47" stopIfTrue="1" operator="equal">
      <formula>0</formula>
    </cfRule>
  </conditionalFormatting>
  <conditionalFormatting sqref="C68">
    <cfRule type="cellIs" dxfId="25" priority="46" stopIfTrue="1" operator="equal">
      <formula>0</formula>
    </cfRule>
  </conditionalFormatting>
  <conditionalFormatting sqref="C68">
    <cfRule type="cellIs" dxfId="24" priority="45" stopIfTrue="1" operator="equal">
      <formula>0</formula>
    </cfRule>
  </conditionalFormatting>
  <conditionalFormatting sqref="C88">
    <cfRule type="cellIs" dxfId="23" priority="44" stopIfTrue="1" operator="equal">
      <formula>0</formula>
    </cfRule>
  </conditionalFormatting>
  <conditionalFormatting sqref="C88">
    <cfRule type="cellIs" dxfId="22" priority="43" stopIfTrue="1" operator="equal">
      <formula>0</formula>
    </cfRule>
  </conditionalFormatting>
  <conditionalFormatting sqref="B41">
    <cfRule type="cellIs" dxfId="21" priority="42" stopIfTrue="1" operator="equal">
      <formula>0</formula>
    </cfRule>
  </conditionalFormatting>
  <conditionalFormatting sqref="B41">
    <cfRule type="cellIs" dxfId="20" priority="41" stopIfTrue="1" operator="equal">
      <formula>0</formula>
    </cfRule>
  </conditionalFormatting>
  <conditionalFormatting sqref="B65">
    <cfRule type="cellIs" dxfId="19" priority="40" stopIfTrue="1" operator="equal">
      <formula>0</formula>
    </cfRule>
  </conditionalFormatting>
  <conditionalFormatting sqref="B65">
    <cfRule type="cellIs" dxfId="18" priority="39" stopIfTrue="1" operator="equal">
      <formula>0</formula>
    </cfRule>
  </conditionalFormatting>
  <conditionalFormatting sqref="B68">
    <cfRule type="cellIs" dxfId="17" priority="38" stopIfTrue="1" operator="equal">
      <formula>0</formula>
    </cfRule>
  </conditionalFormatting>
  <conditionalFormatting sqref="B68">
    <cfRule type="cellIs" dxfId="16" priority="37" stopIfTrue="1" operator="equal">
      <formula>0</formula>
    </cfRule>
  </conditionalFormatting>
  <conditionalFormatting sqref="B36">
    <cfRule type="cellIs" dxfId="15" priority="36" stopIfTrue="1" operator="equal">
      <formula>0</formula>
    </cfRule>
  </conditionalFormatting>
  <conditionalFormatting sqref="B36">
    <cfRule type="cellIs" dxfId="14" priority="35" stopIfTrue="1" operator="equal">
      <formula>0</formula>
    </cfRule>
  </conditionalFormatting>
  <conditionalFormatting sqref="D31">
    <cfRule type="cellIs" dxfId="13" priority="14" stopIfTrue="1" operator="equal">
      <formula>0</formula>
    </cfRule>
  </conditionalFormatting>
  <conditionalFormatting sqref="D31">
    <cfRule type="cellIs" dxfId="12" priority="13" stopIfTrue="1" operator="equal">
      <formula>0</formula>
    </cfRule>
  </conditionalFormatting>
  <conditionalFormatting sqref="D65">
    <cfRule type="cellIs" dxfId="11" priority="6" stopIfTrue="1" operator="equal">
      <formula>0</formula>
    </cfRule>
  </conditionalFormatting>
  <conditionalFormatting sqref="D65">
    <cfRule type="cellIs" dxfId="10" priority="5" stopIfTrue="1" operator="equal">
      <formula>0</formula>
    </cfRule>
  </conditionalFormatting>
  <conditionalFormatting sqref="D36">
    <cfRule type="cellIs" dxfId="9" priority="12" stopIfTrue="1" operator="equal">
      <formula>0</formula>
    </cfRule>
  </conditionalFormatting>
  <conditionalFormatting sqref="D36">
    <cfRule type="cellIs" dxfId="8" priority="11" stopIfTrue="1" operator="equal">
      <formula>0</formula>
    </cfRule>
  </conditionalFormatting>
  <conditionalFormatting sqref="D34">
    <cfRule type="cellIs" dxfId="7" priority="10" stopIfTrue="1" operator="equal">
      <formula>0</formula>
    </cfRule>
  </conditionalFormatting>
  <conditionalFormatting sqref="D34">
    <cfRule type="cellIs" dxfId="6" priority="9" stopIfTrue="1" operator="equal">
      <formula>0</formula>
    </cfRule>
  </conditionalFormatting>
  <conditionalFormatting sqref="D30">
    <cfRule type="cellIs" dxfId="5" priority="8" stopIfTrue="1" operator="equal">
      <formula>0</formula>
    </cfRule>
  </conditionalFormatting>
  <conditionalFormatting sqref="D30">
    <cfRule type="cellIs" dxfId="4" priority="7" stopIfTrue="1" operator="equal">
      <formula>0</formula>
    </cfRule>
  </conditionalFormatting>
  <conditionalFormatting sqref="D68">
    <cfRule type="cellIs" dxfId="3" priority="4" stopIfTrue="1" operator="equal">
      <formula>0</formula>
    </cfRule>
  </conditionalFormatting>
  <conditionalFormatting sqref="D68">
    <cfRule type="cellIs" dxfId="2" priority="3" stopIfTrue="1" operator="equal">
      <formula>0</formula>
    </cfRule>
  </conditionalFormatting>
  <conditionalFormatting sqref="D88">
    <cfRule type="cellIs" dxfId="1" priority="2" stopIfTrue="1" operator="equal">
      <formula>0</formula>
    </cfRule>
  </conditionalFormatting>
  <conditionalFormatting sqref="D88">
    <cfRule type="cellIs" dxfId="0" priority="1" stopIfTrue="1" operator="equal">
      <formula>0</formula>
    </cfRule>
  </conditionalFormatting>
  <pageMargins left="0.75" right="0.75" top="1" bottom="1" header="0" footer="0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4"/>
  <sheetViews>
    <sheetView workbookViewId="0">
      <pane xSplit="1" ySplit="3" topLeftCell="B82" activePane="bottomRight" state="frozen"/>
      <selection activeCell="A101" activeCellId="1" sqref="A3:N3 A101:N101"/>
      <selection pane="topRight" activeCell="A101" activeCellId="1" sqref="A3:N3 A101:N101"/>
      <selection pane="bottomLeft" activeCell="A101" activeCellId="1" sqref="A3:N3 A101:N101"/>
      <selection pane="bottomRight" activeCell="B101" sqref="B101:J104"/>
    </sheetView>
  </sheetViews>
  <sheetFormatPr baseColWidth="10" defaultRowHeight="12.75" x14ac:dyDescent="0.2"/>
  <cols>
    <col min="1" max="1" width="32.7109375" style="44" customWidth="1"/>
    <col min="2" max="4" width="11.42578125" style="44"/>
    <col min="5" max="5" width="13.85546875" style="44" bestFit="1" customWidth="1"/>
    <col min="6" max="253" width="11.42578125" style="44"/>
    <col min="254" max="254" width="32.7109375" style="44" customWidth="1"/>
    <col min="255" max="509" width="11.42578125" style="44"/>
    <col min="510" max="510" width="32.7109375" style="44" customWidth="1"/>
    <col min="511" max="765" width="11.42578125" style="44"/>
    <col min="766" max="766" width="32.7109375" style="44" customWidth="1"/>
    <col min="767" max="1021" width="11.42578125" style="44"/>
    <col min="1022" max="1022" width="32.7109375" style="44" customWidth="1"/>
    <col min="1023" max="1277" width="11.42578125" style="44"/>
    <col min="1278" max="1278" width="32.7109375" style="44" customWidth="1"/>
    <col min="1279" max="1533" width="11.42578125" style="44"/>
    <col min="1534" max="1534" width="32.7109375" style="44" customWidth="1"/>
    <col min="1535" max="1789" width="11.42578125" style="44"/>
    <col min="1790" max="1790" width="32.7109375" style="44" customWidth="1"/>
    <col min="1791" max="2045" width="11.42578125" style="44"/>
    <col min="2046" max="2046" width="32.7109375" style="44" customWidth="1"/>
    <col min="2047" max="2301" width="11.42578125" style="44"/>
    <col min="2302" max="2302" width="32.7109375" style="44" customWidth="1"/>
    <col min="2303" max="2557" width="11.42578125" style="44"/>
    <col min="2558" max="2558" width="32.7109375" style="44" customWidth="1"/>
    <col min="2559" max="2813" width="11.42578125" style="44"/>
    <col min="2814" max="2814" width="32.7109375" style="44" customWidth="1"/>
    <col min="2815" max="3069" width="11.42578125" style="44"/>
    <col min="3070" max="3070" width="32.7109375" style="44" customWidth="1"/>
    <col min="3071" max="3325" width="11.42578125" style="44"/>
    <col min="3326" max="3326" width="32.7109375" style="44" customWidth="1"/>
    <col min="3327" max="3581" width="11.42578125" style="44"/>
    <col min="3582" max="3582" width="32.7109375" style="44" customWidth="1"/>
    <col min="3583" max="3837" width="11.42578125" style="44"/>
    <col min="3838" max="3838" width="32.7109375" style="44" customWidth="1"/>
    <col min="3839" max="4093" width="11.42578125" style="44"/>
    <col min="4094" max="4094" width="32.7109375" style="44" customWidth="1"/>
    <col min="4095" max="4349" width="11.42578125" style="44"/>
    <col min="4350" max="4350" width="32.7109375" style="44" customWidth="1"/>
    <col min="4351" max="4605" width="11.42578125" style="44"/>
    <col min="4606" max="4606" width="32.7109375" style="44" customWidth="1"/>
    <col min="4607" max="4861" width="11.42578125" style="44"/>
    <col min="4862" max="4862" width="32.7109375" style="44" customWidth="1"/>
    <col min="4863" max="5117" width="11.42578125" style="44"/>
    <col min="5118" max="5118" width="32.7109375" style="44" customWidth="1"/>
    <col min="5119" max="5373" width="11.42578125" style="44"/>
    <col min="5374" max="5374" width="32.7109375" style="44" customWidth="1"/>
    <col min="5375" max="5629" width="11.42578125" style="44"/>
    <col min="5630" max="5630" width="32.7109375" style="44" customWidth="1"/>
    <col min="5631" max="5885" width="11.42578125" style="44"/>
    <col min="5886" max="5886" width="32.7109375" style="44" customWidth="1"/>
    <col min="5887" max="6141" width="11.42578125" style="44"/>
    <col min="6142" max="6142" width="32.7109375" style="44" customWidth="1"/>
    <col min="6143" max="6397" width="11.42578125" style="44"/>
    <col min="6398" max="6398" width="32.7109375" style="44" customWidth="1"/>
    <col min="6399" max="6653" width="11.42578125" style="44"/>
    <col min="6654" max="6654" width="32.7109375" style="44" customWidth="1"/>
    <col min="6655" max="6909" width="11.42578125" style="44"/>
    <col min="6910" max="6910" width="32.7109375" style="44" customWidth="1"/>
    <col min="6911" max="7165" width="11.42578125" style="44"/>
    <col min="7166" max="7166" width="32.7109375" style="44" customWidth="1"/>
    <col min="7167" max="7421" width="11.42578125" style="44"/>
    <col min="7422" max="7422" width="32.7109375" style="44" customWidth="1"/>
    <col min="7423" max="7677" width="11.42578125" style="44"/>
    <col min="7678" max="7678" width="32.7109375" style="44" customWidth="1"/>
    <col min="7679" max="7933" width="11.42578125" style="44"/>
    <col min="7934" max="7934" width="32.7109375" style="44" customWidth="1"/>
    <col min="7935" max="8189" width="11.42578125" style="44"/>
    <col min="8190" max="8190" width="32.7109375" style="44" customWidth="1"/>
    <col min="8191" max="8445" width="11.42578125" style="44"/>
    <col min="8446" max="8446" width="32.7109375" style="44" customWidth="1"/>
    <col min="8447" max="8701" width="11.42578125" style="44"/>
    <col min="8702" max="8702" width="32.7109375" style="44" customWidth="1"/>
    <col min="8703" max="8957" width="11.42578125" style="44"/>
    <col min="8958" max="8958" width="32.7109375" style="44" customWidth="1"/>
    <col min="8959" max="9213" width="11.42578125" style="44"/>
    <col min="9214" max="9214" width="32.7109375" style="44" customWidth="1"/>
    <col min="9215" max="9469" width="11.42578125" style="44"/>
    <col min="9470" max="9470" width="32.7109375" style="44" customWidth="1"/>
    <col min="9471" max="9725" width="11.42578125" style="44"/>
    <col min="9726" max="9726" width="32.7109375" style="44" customWidth="1"/>
    <col min="9727" max="9981" width="11.42578125" style="44"/>
    <col min="9982" max="9982" width="32.7109375" style="44" customWidth="1"/>
    <col min="9983" max="10237" width="11.42578125" style="44"/>
    <col min="10238" max="10238" width="32.7109375" style="44" customWidth="1"/>
    <col min="10239" max="10493" width="11.42578125" style="44"/>
    <col min="10494" max="10494" width="32.7109375" style="44" customWidth="1"/>
    <col min="10495" max="10749" width="11.42578125" style="44"/>
    <col min="10750" max="10750" width="32.7109375" style="44" customWidth="1"/>
    <col min="10751" max="11005" width="11.42578125" style="44"/>
    <col min="11006" max="11006" width="32.7109375" style="44" customWidth="1"/>
    <col min="11007" max="11261" width="11.42578125" style="44"/>
    <col min="11262" max="11262" width="32.7109375" style="44" customWidth="1"/>
    <col min="11263" max="11517" width="11.42578125" style="44"/>
    <col min="11518" max="11518" width="32.7109375" style="44" customWidth="1"/>
    <col min="11519" max="11773" width="11.42578125" style="44"/>
    <col min="11774" max="11774" width="32.7109375" style="44" customWidth="1"/>
    <col min="11775" max="12029" width="11.42578125" style="44"/>
    <col min="12030" max="12030" width="32.7109375" style="44" customWidth="1"/>
    <col min="12031" max="12285" width="11.42578125" style="44"/>
    <col min="12286" max="12286" width="32.7109375" style="44" customWidth="1"/>
    <col min="12287" max="12541" width="11.42578125" style="44"/>
    <col min="12542" max="12542" width="32.7109375" style="44" customWidth="1"/>
    <col min="12543" max="12797" width="11.42578125" style="44"/>
    <col min="12798" max="12798" width="32.7109375" style="44" customWidth="1"/>
    <col min="12799" max="13053" width="11.42578125" style="44"/>
    <col min="13054" max="13054" width="32.7109375" style="44" customWidth="1"/>
    <col min="13055" max="13309" width="11.42578125" style="44"/>
    <col min="13310" max="13310" width="32.7109375" style="44" customWidth="1"/>
    <col min="13311" max="13565" width="11.42578125" style="44"/>
    <col min="13566" max="13566" width="32.7109375" style="44" customWidth="1"/>
    <col min="13567" max="13821" width="11.42578125" style="44"/>
    <col min="13822" max="13822" width="32.7109375" style="44" customWidth="1"/>
    <col min="13823" max="14077" width="11.42578125" style="44"/>
    <col min="14078" max="14078" width="32.7109375" style="44" customWidth="1"/>
    <col min="14079" max="14333" width="11.42578125" style="44"/>
    <col min="14334" max="14334" width="32.7109375" style="44" customWidth="1"/>
    <col min="14335" max="14589" width="11.42578125" style="44"/>
    <col min="14590" max="14590" width="32.7109375" style="44" customWidth="1"/>
    <col min="14591" max="14845" width="11.42578125" style="44"/>
    <col min="14846" max="14846" width="32.7109375" style="44" customWidth="1"/>
    <col min="14847" max="15101" width="11.42578125" style="44"/>
    <col min="15102" max="15102" width="32.7109375" style="44" customWidth="1"/>
    <col min="15103" max="15357" width="11.42578125" style="44"/>
    <col min="15358" max="15358" width="32.7109375" style="44" customWidth="1"/>
    <col min="15359" max="15613" width="11.42578125" style="44"/>
    <col min="15614" max="15614" width="32.7109375" style="44" customWidth="1"/>
    <col min="15615" max="15869" width="11.42578125" style="44"/>
    <col min="15870" max="15870" width="32.7109375" style="44" customWidth="1"/>
    <col min="15871" max="16125" width="11.42578125" style="44"/>
    <col min="16126" max="16126" width="32.7109375" style="44" customWidth="1"/>
    <col min="16127" max="16384" width="11.42578125" style="44"/>
  </cols>
  <sheetData>
    <row r="1" spans="1:15" x14ac:dyDescent="0.2">
      <c r="A1" s="152" t="s">
        <v>136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5" ht="13.5" thickBot="1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5" ht="13.5" thickBot="1" x14ac:dyDescent="0.25">
      <c r="A3" s="2" t="s">
        <v>0</v>
      </c>
      <c r="B3" s="32" t="s">
        <v>98</v>
      </c>
      <c r="C3" s="32" t="s">
        <v>99</v>
      </c>
      <c r="D3" s="32" t="s">
        <v>100</v>
      </c>
      <c r="E3" s="32" t="s">
        <v>101</v>
      </c>
      <c r="F3" s="32" t="s">
        <v>102</v>
      </c>
      <c r="G3" s="32" t="s">
        <v>103</v>
      </c>
      <c r="H3" s="32" t="s">
        <v>104</v>
      </c>
      <c r="I3" s="32" t="s">
        <v>105</v>
      </c>
      <c r="J3" s="32" t="s">
        <v>106</v>
      </c>
      <c r="K3" s="32" t="s">
        <v>107</v>
      </c>
      <c r="L3" s="32" t="s">
        <v>108</v>
      </c>
      <c r="M3" s="32" t="s">
        <v>109</v>
      </c>
      <c r="N3" s="3" t="s">
        <v>7</v>
      </c>
    </row>
    <row r="4" spans="1:15" ht="13.5" thickBot="1" x14ac:dyDescent="0.25">
      <c r="A4" s="6" t="s">
        <v>8</v>
      </c>
      <c r="B4" s="7">
        <f>SUM(B5:B9)</f>
        <v>0</v>
      </c>
      <c r="C4" s="7">
        <f t="shared" ref="C4:M4" si="0">SUM(C5:C9)</f>
        <v>0</v>
      </c>
      <c r="D4" s="7">
        <f t="shared" si="0"/>
        <v>0</v>
      </c>
      <c r="E4" s="7">
        <f t="shared" si="0"/>
        <v>0</v>
      </c>
      <c r="F4" s="7">
        <f t="shared" si="0"/>
        <v>0</v>
      </c>
      <c r="G4" s="7">
        <f t="shared" si="0"/>
        <v>0</v>
      </c>
      <c r="H4" s="7">
        <f t="shared" si="0"/>
        <v>0</v>
      </c>
      <c r="I4" s="7">
        <f t="shared" si="0"/>
        <v>0</v>
      </c>
      <c r="J4" s="7">
        <f t="shared" si="0"/>
        <v>0</v>
      </c>
      <c r="K4" s="7">
        <f t="shared" si="0"/>
        <v>0</v>
      </c>
      <c r="L4" s="7">
        <f t="shared" si="0"/>
        <v>0</v>
      </c>
      <c r="M4" s="7">
        <f t="shared" si="0"/>
        <v>0</v>
      </c>
      <c r="N4" s="7">
        <f>+SUM(B4:M4)</f>
        <v>0</v>
      </c>
    </row>
    <row r="5" spans="1:15" x14ac:dyDescent="0.2">
      <c r="A5" s="12" t="s">
        <v>9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f t="shared" ref="N5:N68" si="1">+SUM(B5:M5)</f>
        <v>0</v>
      </c>
    </row>
    <row r="6" spans="1:15" x14ac:dyDescent="0.2">
      <c r="A6" s="12" t="s">
        <v>10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f t="shared" si="1"/>
        <v>0</v>
      </c>
    </row>
    <row r="7" spans="1:15" x14ac:dyDescent="0.2">
      <c r="A7" s="12" t="s">
        <v>11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f t="shared" si="1"/>
        <v>0</v>
      </c>
    </row>
    <row r="8" spans="1:15" x14ac:dyDescent="0.2">
      <c r="A8" s="16" t="s">
        <v>12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f t="shared" si="1"/>
        <v>0</v>
      </c>
    </row>
    <row r="9" spans="1:15" ht="13.5" thickBot="1" x14ac:dyDescent="0.25">
      <c r="A9" s="17" t="s">
        <v>13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f t="shared" si="1"/>
        <v>0</v>
      </c>
    </row>
    <row r="10" spans="1:15" ht="13.5" thickBot="1" x14ac:dyDescent="0.25">
      <c r="A10" s="6" t="s">
        <v>14</v>
      </c>
      <c r="B10" s="7">
        <f>SUM(B11:B16)</f>
        <v>0</v>
      </c>
      <c r="C10" s="7">
        <f t="shared" ref="C10:M10" si="2">SUM(C11:C16)</f>
        <v>0</v>
      </c>
      <c r="D10" s="7">
        <f t="shared" si="2"/>
        <v>0</v>
      </c>
      <c r="E10" s="7">
        <f t="shared" si="2"/>
        <v>0</v>
      </c>
      <c r="F10" s="7">
        <f t="shared" si="2"/>
        <v>0</v>
      </c>
      <c r="G10" s="7">
        <f t="shared" si="2"/>
        <v>0</v>
      </c>
      <c r="H10" s="7">
        <f t="shared" si="2"/>
        <v>0</v>
      </c>
      <c r="I10" s="7">
        <f t="shared" si="2"/>
        <v>0</v>
      </c>
      <c r="J10" s="7">
        <f t="shared" si="2"/>
        <v>0</v>
      </c>
      <c r="K10" s="7">
        <f t="shared" si="2"/>
        <v>0</v>
      </c>
      <c r="L10" s="7">
        <f t="shared" si="2"/>
        <v>0</v>
      </c>
      <c r="M10" s="7">
        <f t="shared" si="2"/>
        <v>0</v>
      </c>
      <c r="N10" s="7">
        <f t="shared" si="1"/>
        <v>0</v>
      </c>
    </row>
    <row r="11" spans="1:15" x14ac:dyDescent="0.2">
      <c r="A11" s="18" t="s">
        <v>15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f t="shared" si="1"/>
        <v>0</v>
      </c>
      <c r="O11" s="67"/>
    </row>
    <row r="12" spans="1:15" x14ac:dyDescent="0.2">
      <c r="A12" s="18" t="s">
        <v>16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f t="shared" si="1"/>
        <v>0</v>
      </c>
    </row>
    <row r="13" spans="1:15" x14ac:dyDescent="0.2">
      <c r="A13" s="18" t="s">
        <v>17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f t="shared" si="1"/>
        <v>0</v>
      </c>
    </row>
    <row r="14" spans="1:15" x14ac:dyDescent="0.2">
      <c r="A14" s="18" t="s">
        <v>18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f t="shared" si="1"/>
        <v>0</v>
      </c>
    </row>
    <row r="15" spans="1:15" x14ac:dyDescent="0.2">
      <c r="A15" s="18" t="s">
        <v>19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f t="shared" si="1"/>
        <v>0</v>
      </c>
    </row>
    <row r="16" spans="1:15" ht="13.5" thickBot="1" x14ac:dyDescent="0.25">
      <c r="A16" s="18" t="s">
        <v>20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f t="shared" si="1"/>
        <v>0</v>
      </c>
    </row>
    <row r="17" spans="1:14" ht="13.5" thickBot="1" x14ac:dyDescent="0.25">
      <c r="A17" s="6" t="s">
        <v>21</v>
      </c>
      <c r="B17" s="7">
        <f>SUM(B18:B21)</f>
        <v>0</v>
      </c>
      <c r="C17" s="7">
        <f t="shared" ref="C17:M17" si="3">SUM(C18:C21)</f>
        <v>0</v>
      </c>
      <c r="D17" s="7">
        <f t="shared" si="3"/>
        <v>0</v>
      </c>
      <c r="E17" s="7">
        <f t="shared" si="3"/>
        <v>0</v>
      </c>
      <c r="F17" s="7">
        <f t="shared" si="3"/>
        <v>0</v>
      </c>
      <c r="G17" s="7">
        <f t="shared" si="3"/>
        <v>0</v>
      </c>
      <c r="H17" s="7">
        <f t="shared" si="3"/>
        <v>0</v>
      </c>
      <c r="I17" s="7">
        <f t="shared" si="3"/>
        <v>0</v>
      </c>
      <c r="J17" s="7">
        <f t="shared" si="3"/>
        <v>0</v>
      </c>
      <c r="K17" s="7">
        <f t="shared" si="3"/>
        <v>0</v>
      </c>
      <c r="L17" s="7">
        <f t="shared" si="3"/>
        <v>0</v>
      </c>
      <c r="M17" s="7">
        <f t="shared" si="3"/>
        <v>0</v>
      </c>
      <c r="N17" s="7">
        <f t="shared" si="1"/>
        <v>0</v>
      </c>
    </row>
    <row r="18" spans="1:14" x14ac:dyDescent="0.2">
      <c r="A18" s="18" t="s">
        <v>22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f t="shared" si="1"/>
        <v>0</v>
      </c>
    </row>
    <row r="19" spans="1:14" x14ac:dyDescent="0.2">
      <c r="A19" s="18" t="s">
        <v>23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f t="shared" si="1"/>
        <v>0</v>
      </c>
    </row>
    <row r="20" spans="1:14" x14ac:dyDescent="0.2">
      <c r="A20" s="18" t="s">
        <v>24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f t="shared" si="1"/>
        <v>0</v>
      </c>
    </row>
    <row r="21" spans="1:14" ht="13.5" thickBot="1" x14ac:dyDescent="0.25">
      <c r="A21" s="18" t="s">
        <v>25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f t="shared" si="1"/>
        <v>0</v>
      </c>
    </row>
    <row r="22" spans="1:14" ht="13.5" thickBot="1" x14ac:dyDescent="0.25">
      <c r="A22" s="6" t="s">
        <v>26</v>
      </c>
      <c r="B22" s="45">
        <f>SUM(B23:B24)</f>
        <v>40916157.170000002</v>
      </c>
      <c r="C22" s="45">
        <f t="shared" ref="C22:M22" si="4">SUM(C23:C24)</f>
        <v>22745030.699999988</v>
      </c>
      <c r="D22" s="45">
        <f t="shared" si="4"/>
        <v>6684230.7000000002</v>
      </c>
      <c r="E22" s="45">
        <f t="shared" si="4"/>
        <v>19066182.800000001</v>
      </c>
      <c r="F22" s="45">
        <f t="shared" si="4"/>
        <v>2732860.8</v>
      </c>
      <c r="G22" s="45">
        <f t="shared" si="4"/>
        <v>66344529.450000003</v>
      </c>
      <c r="H22" s="45">
        <f t="shared" si="4"/>
        <v>40917710.950000003</v>
      </c>
      <c r="I22" s="45">
        <f t="shared" si="4"/>
        <v>455824</v>
      </c>
      <c r="J22" s="45">
        <f t="shared" si="4"/>
        <v>11868734.119999999</v>
      </c>
      <c r="K22" s="45">
        <f t="shared" si="4"/>
        <v>0</v>
      </c>
      <c r="L22" s="45">
        <f t="shared" si="4"/>
        <v>0</v>
      </c>
      <c r="M22" s="45">
        <f t="shared" si="4"/>
        <v>0</v>
      </c>
      <c r="N22" s="45">
        <f t="shared" si="1"/>
        <v>211731260.69</v>
      </c>
    </row>
    <row r="23" spans="1:14" x14ac:dyDescent="0.2">
      <c r="A23" s="18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5">
        <f t="shared" si="1"/>
        <v>0</v>
      </c>
    </row>
    <row r="24" spans="1:14" ht="13.5" thickBot="1" x14ac:dyDescent="0.25">
      <c r="A24" s="18" t="s">
        <v>28</v>
      </c>
      <c r="B24" s="13">
        <v>40916157.170000002</v>
      </c>
      <c r="C24" s="95">
        <v>22745030.699999988</v>
      </c>
      <c r="D24" s="104">
        <v>6684230.7000000002</v>
      </c>
      <c r="E24" s="113">
        <v>19066182.800000001</v>
      </c>
      <c r="F24" s="104">
        <v>2732860.8</v>
      </c>
      <c r="G24" s="92">
        <v>66344529.450000003</v>
      </c>
      <c r="H24" s="92">
        <v>40917710.950000003</v>
      </c>
      <c r="I24" s="92">
        <v>455824</v>
      </c>
      <c r="J24" s="92">
        <v>11868734.119999999</v>
      </c>
      <c r="K24" s="13">
        <v>0</v>
      </c>
      <c r="L24" s="13">
        <v>0</v>
      </c>
      <c r="M24" s="13">
        <v>0</v>
      </c>
      <c r="N24" s="15">
        <f t="shared" si="1"/>
        <v>211731260.69</v>
      </c>
    </row>
    <row r="25" spans="1:14" ht="13.5" thickBot="1" x14ac:dyDescent="0.25">
      <c r="A25" s="6" t="s">
        <v>29</v>
      </c>
      <c r="B25" s="7">
        <f>SUM(B26:B36)</f>
        <v>1906934556.29</v>
      </c>
      <c r="C25" s="7">
        <f t="shared" ref="C25:M25" si="5">SUM(C26:C36)</f>
        <v>2120345344.6099992</v>
      </c>
      <c r="D25" s="7">
        <f t="shared" si="5"/>
        <v>3158229462.3000002</v>
      </c>
      <c r="E25" s="7">
        <f t="shared" si="5"/>
        <v>2470745905.0799999</v>
      </c>
      <c r="F25" s="7">
        <f t="shared" si="5"/>
        <v>3707912469.9199996</v>
      </c>
      <c r="G25" s="7">
        <f t="shared" si="5"/>
        <v>4418890074.29</v>
      </c>
      <c r="H25" s="7">
        <f t="shared" si="5"/>
        <v>4651155172</v>
      </c>
      <c r="I25" s="7">
        <f t="shared" si="5"/>
        <v>4706447746.9899969</v>
      </c>
      <c r="J25" s="7">
        <f t="shared" si="5"/>
        <v>5271799470.21</v>
      </c>
      <c r="K25" s="7">
        <f t="shared" si="5"/>
        <v>0</v>
      </c>
      <c r="L25" s="7">
        <f t="shared" si="5"/>
        <v>0</v>
      </c>
      <c r="M25" s="7">
        <f t="shared" si="5"/>
        <v>0</v>
      </c>
      <c r="N25" s="7">
        <f t="shared" si="1"/>
        <v>32412460201.689995</v>
      </c>
    </row>
    <row r="26" spans="1:14" x14ac:dyDescent="0.2">
      <c r="A26" s="18" t="s">
        <v>30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5">
        <f t="shared" si="1"/>
        <v>0</v>
      </c>
    </row>
    <row r="27" spans="1:14" x14ac:dyDescent="0.2">
      <c r="A27" s="18" t="s">
        <v>31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5">
        <f t="shared" si="1"/>
        <v>0</v>
      </c>
    </row>
    <row r="28" spans="1:14" x14ac:dyDescent="0.2">
      <c r="A28" s="18" t="s">
        <v>32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5">
        <f t="shared" si="1"/>
        <v>0</v>
      </c>
    </row>
    <row r="29" spans="1:14" x14ac:dyDescent="0.2">
      <c r="A29" s="18" t="s">
        <v>33</v>
      </c>
      <c r="B29" s="13">
        <v>1444283076.8800001</v>
      </c>
      <c r="C29" s="96">
        <v>1422337041.1699998</v>
      </c>
      <c r="D29" s="105">
        <v>2317018584</v>
      </c>
      <c r="E29" s="115">
        <v>825261095.30999994</v>
      </c>
      <c r="F29" s="105">
        <v>100044693.22</v>
      </c>
      <c r="G29" s="122">
        <v>870591433.21000004</v>
      </c>
      <c r="H29" s="122">
        <v>2045676801</v>
      </c>
      <c r="I29" s="122">
        <v>2152399741.6600022</v>
      </c>
      <c r="J29" s="122">
        <v>1812661732.02</v>
      </c>
      <c r="K29" s="13">
        <v>0</v>
      </c>
      <c r="L29" s="13">
        <v>0</v>
      </c>
      <c r="M29" s="13">
        <v>0</v>
      </c>
      <c r="N29" s="15">
        <f t="shared" si="1"/>
        <v>12990274198.470003</v>
      </c>
    </row>
    <row r="30" spans="1:14" x14ac:dyDescent="0.2">
      <c r="A30" s="18" t="s">
        <v>34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5">
        <f t="shared" si="1"/>
        <v>0</v>
      </c>
    </row>
    <row r="31" spans="1:14" x14ac:dyDescent="0.2">
      <c r="A31" s="18" t="s">
        <v>35</v>
      </c>
      <c r="B31" s="13">
        <v>13235402.789999999</v>
      </c>
      <c r="C31" s="96">
        <v>15378324.459999999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5">
        <f t="shared" si="1"/>
        <v>28613727.25</v>
      </c>
    </row>
    <row r="32" spans="1:14" x14ac:dyDescent="0.2">
      <c r="A32" s="18" t="s">
        <v>36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22">
        <v>57447825.059999995</v>
      </c>
      <c r="J32" s="145">
        <v>47271352.189999998</v>
      </c>
      <c r="K32" s="13">
        <v>0</v>
      </c>
      <c r="L32" s="13">
        <v>0</v>
      </c>
      <c r="M32" s="13">
        <v>0</v>
      </c>
      <c r="N32" s="15">
        <f t="shared" si="1"/>
        <v>104719177.25</v>
      </c>
    </row>
    <row r="33" spans="1:14" x14ac:dyDescent="0.2">
      <c r="A33" s="18" t="s">
        <v>37</v>
      </c>
      <c r="B33" s="13">
        <v>23725665.02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5">
        <f t="shared" si="1"/>
        <v>23725665.02</v>
      </c>
    </row>
    <row r="34" spans="1:14" x14ac:dyDescent="0.2">
      <c r="A34" s="18" t="s">
        <v>38</v>
      </c>
      <c r="B34" s="13">
        <v>425690411.60000002</v>
      </c>
      <c r="C34" s="96">
        <v>682629978.9799993</v>
      </c>
      <c r="D34" s="105">
        <v>841210878.29999995</v>
      </c>
      <c r="E34" s="114">
        <v>1645484809.77</v>
      </c>
      <c r="F34" s="105">
        <v>3607867776.6999998</v>
      </c>
      <c r="G34" s="122">
        <v>3548298641.0799999</v>
      </c>
      <c r="H34" s="122">
        <v>2605478371</v>
      </c>
      <c r="I34" s="122">
        <v>2496600180.2699947</v>
      </c>
      <c r="J34" s="122">
        <v>3411866386</v>
      </c>
      <c r="K34" s="13">
        <v>0</v>
      </c>
      <c r="L34" s="13">
        <v>0</v>
      </c>
      <c r="M34" s="13">
        <v>0</v>
      </c>
      <c r="N34" s="15">
        <f t="shared" si="1"/>
        <v>19265127433.699997</v>
      </c>
    </row>
    <row r="35" spans="1:14" x14ac:dyDescent="0.2">
      <c r="A35" s="18" t="s">
        <v>39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5">
        <f t="shared" si="1"/>
        <v>0</v>
      </c>
    </row>
    <row r="36" spans="1:14" ht="13.5" thickBot="1" x14ac:dyDescent="0.25">
      <c r="A36" s="18" t="s">
        <v>40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1"/>
        <v>0</v>
      </c>
    </row>
    <row r="37" spans="1:14" ht="13.5" thickBot="1" x14ac:dyDescent="0.25">
      <c r="A37" s="6" t="s">
        <v>41</v>
      </c>
      <c r="B37" s="7">
        <f>B38</f>
        <v>43583230.799999997</v>
      </c>
      <c r="C37" s="7">
        <f t="shared" ref="C37:M37" si="6">C38</f>
        <v>45534871.700000063</v>
      </c>
      <c r="D37" s="106">
        <v>70338764.159999996</v>
      </c>
      <c r="E37" s="7">
        <f t="shared" si="6"/>
        <v>42300225.82</v>
      </c>
      <c r="F37" s="7">
        <f t="shared" si="6"/>
        <v>75280062.900000006</v>
      </c>
      <c r="G37" s="7">
        <f t="shared" si="6"/>
        <v>66188944</v>
      </c>
      <c r="H37" s="7">
        <f t="shared" si="6"/>
        <v>73491570</v>
      </c>
      <c r="I37" s="7">
        <f t="shared" si="6"/>
        <v>73491570</v>
      </c>
      <c r="J37" s="7">
        <f t="shared" si="6"/>
        <v>76869729</v>
      </c>
      <c r="K37" s="7">
        <f t="shared" si="6"/>
        <v>0</v>
      </c>
      <c r="L37" s="7">
        <f t="shared" si="6"/>
        <v>0</v>
      </c>
      <c r="M37" s="7">
        <f t="shared" si="6"/>
        <v>0</v>
      </c>
      <c r="N37" s="7">
        <f t="shared" si="1"/>
        <v>567078968.38000011</v>
      </c>
    </row>
    <row r="38" spans="1:14" ht="13.5" thickBot="1" x14ac:dyDescent="0.25">
      <c r="A38" s="21" t="s">
        <v>41</v>
      </c>
      <c r="B38" s="22">
        <v>43583230.799999997</v>
      </c>
      <c r="C38" s="97">
        <v>45534871.700000063</v>
      </c>
      <c r="D38" s="22">
        <v>0</v>
      </c>
      <c r="E38" s="106">
        <v>42300225.82</v>
      </c>
      <c r="F38" s="106">
        <v>75280062.900000006</v>
      </c>
      <c r="G38" s="22">
        <v>66188944</v>
      </c>
      <c r="H38" s="142">
        <v>73491570</v>
      </c>
      <c r="I38" s="142">
        <v>73491570</v>
      </c>
      <c r="J38" s="142">
        <v>76869729</v>
      </c>
      <c r="K38" s="22">
        <v>0</v>
      </c>
      <c r="L38" s="22">
        <v>0</v>
      </c>
      <c r="M38" s="22">
        <v>0</v>
      </c>
      <c r="N38" s="15">
        <f t="shared" si="1"/>
        <v>496740204.22000003</v>
      </c>
    </row>
    <row r="39" spans="1:14" ht="13.5" thickBot="1" x14ac:dyDescent="0.25">
      <c r="A39" s="6" t="s">
        <v>42</v>
      </c>
      <c r="B39" s="7">
        <f>SUM(B40:B49)</f>
        <v>1367525.04</v>
      </c>
      <c r="C39" s="7">
        <f t="shared" ref="C39:M39" si="7">SUM(C40:C49)</f>
        <v>16562316.119999995</v>
      </c>
      <c r="D39" s="7">
        <f t="shared" si="7"/>
        <v>0</v>
      </c>
      <c r="E39" s="7">
        <f t="shared" si="7"/>
        <v>0</v>
      </c>
      <c r="F39" s="7">
        <f t="shared" si="7"/>
        <v>0</v>
      </c>
      <c r="G39" s="7">
        <f t="shared" si="7"/>
        <v>0</v>
      </c>
      <c r="H39" s="7">
        <f t="shared" si="7"/>
        <v>0</v>
      </c>
      <c r="I39" s="7">
        <f t="shared" si="7"/>
        <v>0</v>
      </c>
      <c r="J39" s="7">
        <f t="shared" si="7"/>
        <v>0</v>
      </c>
      <c r="K39" s="7">
        <f t="shared" si="7"/>
        <v>0</v>
      </c>
      <c r="L39" s="7">
        <f t="shared" si="7"/>
        <v>0</v>
      </c>
      <c r="M39" s="7">
        <f t="shared" si="7"/>
        <v>0</v>
      </c>
      <c r="N39" s="7">
        <f t="shared" si="1"/>
        <v>17929841.159999996</v>
      </c>
    </row>
    <row r="40" spans="1:14" x14ac:dyDescent="0.2">
      <c r="A40" s="18" t="s">
        <v>43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5">
        <f t="shared" si="1"/>
        <v>0</v>
      </c>
    </row>
    <row r="41" spans="1:14" x14ac:dyDescent="0.2">
      <c r="A41" s="18" t="s">
        <v>44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5">
        <f t="shared" si="1"/>
        <v>0</v>
      </c>
    </row>
    <row r="42" spans="1:14" x14ac:dyDescent="0.2">
      <c r="A42" s="18" t="s">
        <v>45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5">
        <f t="shared" si="1"/>
        <v>0</v>
      </c>
    </row>
    <row r="43" spans="1:14" x14ac:dyDescent="0.2">
      <c r="A43" s="18" t="s">
        <v>46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5">
        <f t="shared" si="1"/>
        <v>0</v>
      </c>
    </row>
    <row r="44" spans="1:14" x14ac:dyDescent="0.2">
      <c r="A44" s="18" t="s">
        <v>47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5">
        <f t="shared" si="1"/>
        <v>0</v>
      </c>
    </row>
    <row r="45" spans="1:14" x14ac:dyDescent="0.2">
      <c r="A45" s="18" t="s">
        <v>48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5">
        <f t="shared" si="1"/>
        <v>0</v>
      </c>
    </row>
    <row r="46" spans="1:14" x14ac:dyDescent="0.2">
      <c r="A46" s="18" t="s">
        <v>49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5">
        <f t="shared" si="1"/>
        <v>0</v>
      </c>
    </row>
    <row r="47" spans="1:14" x14ac:dyDescent="0.2">
      <c r="A47" s="18" t="s">
        <v>50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5">
        <f t="shared" si="1"/>
        <v>0</v>
      </c>
    </row>
    <row r="48" spans="1:14" x14ac:dyDescent="0.2">
      <c r="A48" s="18" t="s">
        <v>51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5">
        <f t="shared" si="1"/>
        <v>0</v>
      </c>
    </row>
    <row r="49" spans="1:14" ht="13.5" thickBot="1" x14ac:dyDescent="0.25">
      <c r="A49" s="18" t="s">
        <v>52</v>
      </c>
      <c r="B49" s="13">
        <v>1367525.04</v>
      </c>
      <c r="C49" s="95">
        <v>16562316.119999995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5">
        <f t="shared" si="1"/>
        <v>17929841.159999996</v>
      </c>
    </row>
    <row r="50" spans="1:14" ht="13.5" thickBot="1" x14ac:dyDescent="0.25">
      <c r="A50" s="6" t="s">
        <v>53</v>
      </c>
      <c r="B50" s="7">
        <f>SUM(B51:B57)</f>
        <v>0</v>
      </c>
      <c r="C50" s="7">
        <f t="shared" ref="C50:M50" si="8">SUM(C51:C57)</f>
        <v>0</v>
      </c>
      <c r="D50" s="7">
        <f t="shared" si="8"/>
        <v>0</v>
      </c>
      <c r="E50" s="7">
        <f t="shared" si="8"/>
        <v>0</v>
      </c>
      <c r="F50" s="7">
        <f t="shared" si="8"/>
        <v>4447350</v>
      </c>
      <c r="G50" s="7">
        <f t="shared" si="8"/>
        <v>0</v>
      </c>
      <c r="H50" s="7">
        <f t="shared" si="8"/>
        <v>0</v>
      </c>
      <c r="I50" s="7">
        <f t="shared" si="8"/>
        <v>0</v>
      </c>
      <c r="J50" s="7">
        <f t="shared" si="8"/>
        <v>0</v>
      </c>
      <c r="K50" s="7">
        <f t="shared" si="8"/>
        <v>0</v>
      </c>
      <c r="L50" s="7">
        <f t="shared" si="8"/>
        <v>0</v>
      </c>
      <c r="M50" s="7">
        <f t="shared" si="8"/>
        <v>0</v>
      </c>
      <c r="N50" s="7">
        <f t="shared" si="1"/>
        <v>4447350</v>
      </c>
    </row>
    <row r="51" spans="1:14" x14ac:dyDescent="0.2">
      <c r="A51" s="18" t="s">
        <v>54</v>
      </c>
      <c r="B51" s="13">
        <v>0</v>
      </c>
      <c r="C51" s="13">
        <v>0</v>
      </c>
      <c r="D51" s="13">
        <v>0</v>
      </c>
      <c r="E51" s="13">
        <v>0</v>
      </c>
      <c r="F51" s="107">
        <v>4447350</v>
      </c>
      <c r="G51" s="107"/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5">
        <f t="shared" si="1"/>
        <v>4447350</v>
      </c>
    </row>
    <row r="52" spans="1:14" x14ac:dyDescent="0.2">
      <c r="A52" s="18" t="s">
        <v>55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5">
        <f t="shared" si="1"/>
        <v>0</v>
      </c>
    </row>
    <row r="53" spans="1:14" x14ac:dyDescent="0.2">
      <c r="A53" s="18" t="s">
        <v>56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5">
        <f t="shared" si="1"/>
        <v>0</v>
      </c>
    </row>
    <row r="54" spans="1:14" x14ac:dyDescent="0.2">
      <c r="A54" s="18" t="s">
        <v>57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5">
        <f t="shared" si="1"/>
        <v>0</v>
      </c>
    </row>
    <row r="55" spans="1:14" x14ac:dyDescent="0.2">
      <c r="A55" s="18" t="s">
        <v>58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5">
        <f t="shared" si="1"/>
        <v>0</v>
      </c>
    </row>
    <row r="56" spans="1:14" x14ac:dyDescent="0.2">
      <c r="A56" s="18" t="s">
        <v>59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5">
        <f t="shared" si="1"/>
        <v>0</v>
      </c>
    </row>
    <row r="57" spans="1:14" ht="13.5" thickBot="1" x14ac:dyDescent="0.25">
      <c r="A57" s="18" t="s">
        <v>60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1"/>
        <v>0</v>
      </c>
    </row>
    <row r="58" spans="1:14" ht="23.25" thickBot="1" x14ac:dyDescent="0.25">
      <c r="A58" s="6" t="s">
        <v>61</v>
      </c>
      <c r="B58" s="7">
        <f>SUM(B59:B73)</f>
        <v>207175372.52000001</v>
      </c>
      <c r="C58" s="7">
        <f t="shared" ref="C58:M58" si="9">SUM(C59:C73)</f>
        <v>284523162.25000006</v>
      </c>
      <c r="D58" s="7">
        <f t="shared" si="9"/>
        <v>401154326.88999999</v>
      </c>
      <c r="E58" s="7">
        <f t="shared" si="9"/>
        <v>357560383.75999999</v>
      </c>
      <c r="F58" s="7">
        <f t="shared" si="9"/>
        <v>431827967.09000003</v>
      </c>
      <c r="G58" s="7">
        <f t="shared" si="9"/>
        <v>348371946.13</v>
      </c>
      <c r="H58" s="7">
        <f t="shared" si="9"/>
        <v>490233073.62</v>
      </c>
      <c r="I58" s="7">
        <f t="shared" si="9"/>
        <v>510357143.61999959</v>
      </c>
      <c r="J58" s="7">
        <f t="shared" si="9"/>
        <v>601577842.94000006</v>
      </c>
      <c r="K58" s="7">
        <f t="shared" si="9"/>
        <v>0</v>
      </c>
      <c r="L58" s="7">
        <f t="shared" si="9"/>
        <v>0</v>
      </c>
      <c r="M58" s="7">
        <f t="shared" si="9"/>
        <v>0</v>
      </c>
      <c r="N58" s="7">
        <f t="shared" si="1"/>
        <v>3632781218.8199997</v>
      </c>
    </row>
    <row r="59" spans="1:14" x14ac:dyDescent="0.2">
      <c r="A59" s="18" t="s">
        <v>62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5">
        <f t="shared" si="1"/>
        <v>0</v>
      </c>
    </row>
    <row r="60" spans="1:14" x14ac:dyDescent="0.2">
      <c r="A60" s="18" t="s">
        <v>63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5">
        <f t="shared" si="1"/>
        <v>0</v>
      </c>
    </row>
    <row r="61" spans="1:14" x14ac:dyDescent="0.2">
      <c r="A61" s="18" t="s">
        <v>64</v>
      </c>
      <c r="B61" s="13">
        <v>33576455.189999998</v>
      </c>
      <c r="C61" s="96">
        <v>77962890.800000027</v>
      </c>
      <c r="D61" s="105">
        <v>102112996.5</v>
      </c>
      <c r="E61" s="105">
        <v>72776026.019999996</v>
      </c>
      <c r="F61" s="105">
        <v>113596482.81999999</v>
      </c>
      <c r="G61" s="122">
        <v>141611585.59</v>
      </c>
      <c r="H61" s="122">
        <v>146041540.69999999</v>
      </c>
      <c r="I61" s="122">
        <v>179643504.85999951</v>
      </c>
      <c r="J61" s="122">
        <v>178625804.53</v>
      </c>
      <c r="K61" s="13">
        <v>0</v>
      </c>
      <c r="L61" s="13">
        <v>0</v>
      </c>
      <c r="M61" s="13">
        <v>0</v>
      </c>
      <c r="N61" s="15">
        <f t="shared" si="1"/>
        <v>1045947287.0099994</v>
      </c>
    </row>
    <row r="62" spans="1:14" x14ac:dyDescent="0.2">
      <c r="A62" s="18" t="s">
        <v>65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5">
        <f t="shared" si="1"/>
        <v>0</v>
      </c>
    </row>
    <row r="63" spans="1:14" x14ac:dyDescent="0.2">
      <c r="A63" s="18" t="s">
        <v>66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5">
        <f t="shared" si="1"/>
        <v>0</v>
      </c>
    </row>
    <row r="64" spans="1:14" x14ac:dyDescent="0.2">
      <c r="A64" s="18" t="s">
        <v>67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5">
        <f t="shared" si="1"/>
        <v>0</v>
      </c>
    </row>
    <row r="65" spans="1:14" x14ac:dyDescent="0.2">
      <c r="A65" s="18" t="s">
        <v>68</v>
      </c>
      <c r="B65" s="13">
        <v>46784054.399999999</v>
      </c>
      <c r="C65" s="96">
        <v>24677730</v>
      </c>
      <c r="D65" s="105">
        <v>9141960</v>
      </c>
      <c r="E65" s="105">
        <v>23533116</v>
      </c>
      <c r="F65" s="105">
        <v>29884566</v>
      </c>
      <c r="G65" s="105">
        <v>27430144</v>
      </c>
      <c r="H65" s="13">
        <v>0</v>
      </c>
      <c r="I65" s="145">
        <v>53919648</v>
      </c>
      <c r="J65" s="151">
        <v>64487764.880000003</v>
      </c>
      <c r="K65" s="13">
        <v>0</v>
      </c>
      <c r="L65" s="13">
        <v>0</v>
      </c>
      <c r="M65" s="13">
        <v>0</v>
      </c>
      <c r="N65" s="15">
        <f t="shared" si="1"/>
        <v>279858983.28000003</v>
      </c>
    </row>
    <row r="66" spans="1:14" x14ac:dyDescent="0.2">
      <c r="A66" s="18" t="s">
        <v>69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5">
        <f t="shared" si="1"/>
        <v>0</v>
      </c>
    </row>
    <row r="67" spans="1:14" x14ac:dyDescent="0.2">
      <c r="A67" s="18" t="s">
        <v>70</v>
      </c>
      <c r="B67" s="13">
        <v>0</v>
      </c>
      <c r="C67" s="96">
        <v>6461598</v>
      </c>
      <c r="D67" s="105">
        <v>60574230</v>
      </c>
      <c r="E67" s="105">
        <v>69994800</v>
      </c>
      <c r="F67" s="105">
        <v>76061016</v>
      </c>
      <c r="G67" s="122">
        <v>72032688</v>
      </c>
      <c r="H67" s="122">
        <v>102567024</v>
      </c>
      <c r="I67" s="122">
        <v>72960048</v>
      </c>
      <c r="J67" s="122">
        <v>109181338.56</v>
      </c>
      <c r="K67" s="13">
        <v>0</v>
      </c>
      <c r="L67" s="13">
        <v>0</v>
      </c>
      <c r="M67" s="13">
        <v>0</v>
      </c>
      <c r="N67" s="15">
        <f t="shared" si="1"/>
        <v>569832742.55999994</v>
      </c>
    </row>
    <row r="68" spans="1:14" x14ac:dyDescent="0.2">
      <c r="A68" s="18" t="s">
        <v>71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5">
        <f t="shared" si="1"/>
        <v>0</v>
      </c>
    </row>
    <row r="69" spans="1:14" x14ac:dyDescent="0.2">
      <c r="A69" s="18" t="s">
        <v>72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5">
        <f t="shared" ref="N69:N100" si="10">+SUM(B69:M69)</f>
        <v>0</v>
      </c>
    </row>
    <row r="70" spans="1:14" x14ac:dyDescent="0.2">
      <c r="A70" s="18" t="s">
        <v>73</v>
      </c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10"/>
        <v>0</v>
      </c>
    </row>
    <row r="71" spans="1:14" ht="22.5" x14ac:dyDescent="0.2">
      <c r="A71" s="18" t="s">
        <v>74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5">
        <f t="shared" si="10"/>
        <v>0</v>
      </c>
    </row>
    <row r="72" spans="1:14" ht="22.5" x14ac:dyDescent="0.2">
      <c r="A72" s="18" t="s">
        <v>75</v>
      </c>
      <c r="B72" s="13">
        <v>60944396.240000002</v>
      </c>
      <c r="C72" s="96">
        <v>74638502.75</v>
      </c>
      <c r="D72" s="105">
        <v>82720755.890000001</v>
      </c>
      <c r="E72" s="105">
        <v>12544925.59</v>
      </c>
      <c r="F72" s="13">
        <v>0</v>
      </c>
      <c r="G72" s="96">
        <v>44072023.259999998</v>
      </c>
      <c r="H72" s="122">
        <v>81258133.819999993</v>
      </c>
      <c r="I72" s="145">
        <v>105542931.30999997</v>
      </c>
      <c r="J72" s="122">
        <v>108969915.92</v>
      </c>
      <c r="K72" s="13">
        <v>0</v>
      </c>
      <c r="L72" s="13">
        <v>0</v>
      </c>
      <c r="M72" s="13">
        <v>0</v>
      </c>
      <c r="N72" s="15">
        <f t="shared" si="10"/>
        <v>570691584.77999997</v>
      </c>
    </row>
    <row r="73" spans="1:14" ht="13.5" thickBot="1" x14ac:dyDescent="0.25">
      <c r="A73" s="18" t="s">
        <v>76</v>
      </c>
      <c r="B73" s="13">
        <v>65870466.689999998</v>
      </c>
      <c r="C73" s="96">
        <v>100782440.70000005</v>
      </c>
      <c r="D73" s="104">
        <v>146604384.5</v>
      </c>
      <c r="E73" s="104">
        <v>178711516.15000001</v>
      </c>
      <c r="F73" s="104">
        <v>212285902.27000001</v>
      </c>
      <c r="G73" s="95">
        <v>63225505.280000001</v>
      </c>
      <c r="H73" s="143">
        <v>160366375.09999999</v>
      </c>
      <c r="I73" s="146">
        <v>98291011.450000107</v>
      </c>
      <c r="J73" s="143">
        <v>140313019.05000001</v>
      </c>
      <c r="K73" s="13">
        <v>0</v>
      </c>
      <c r="L73" s="13">
        <v>0</v>
      </c>
      <c r="M73" s="13">
        <v>0</v>
      </c>
      <c r="N73" s="15">
        <f t="shared" si="10"/>
        <v>1166450621.1900001</v>
      </c>
    </row>
    <row r="74" spans="1:14" ht="13.5" thickBot="1" x14ac:dyDescent="0.25">
      <c r="A74" s="6" t="s">
        <v>77</v>
      </c>
      <c r="B74" s="7">
        <f>SUM(B75:B80)</f>
        <v>247418892.63</v>
      </c>
      <c r="C74" s="7">
        <f t="shared" ref="C74:M74" si="11">SUM(C75:C80)</f>
        <v>95895573.169999957</v>
      </c>
      <c r="D74" s="7">
        <f t="shared" si="11"/>
        <v>110116430.90000001</v>
      </c>
      <c r="E74" s="7">
        <f t="shared" si="11"/>
        <v>256846208.47</v>
      </c>
      <c r="F74" s="7">
        <f t="shared" si="11"/>
        <v>237057375.69</v>
      </c>
      <c r="G74" s="7">
        <f t="shared" si="11"/>
        <v>254942271.33000001</v>
      </c>
      <c r="H74" s="7">
        <f t="shared" si="11"/>
        <v>362547565.10000002</v>
      </c>
      <c r="I74" s="7">
        <f t="shared" si="11"/>
        <v>304534120.5600003</v>
      </c>
      <c r="J74" s="7">
        <f t="shared" si="11"/>
        <v>343637548.81</v>
      </c>
      <c r="K74" s="7">
        <f t="shared" si="11"/>
        <v>0</v>
      </c>
      <c r="L74" s="7">
        <f t="shared" si="11"/>
        <v>0</v>
      </c>
      <c r="M74" s="7">
        <f t="shared" si="11"/>
        <v>0</v>
      </c>
      <c r="N74" s="7">
        <f t="shared" si="10"/>
        <v>2212995986.6600003</v>
      </c>
    </row>
    <row r="75" spans="1:14" x14ac:dyDescent="0.2">
      <c r="A75" s="18" t="s">
        <v>78</v>
      </c>
      <c r="B75" s="13">
        <v>192664028.59</v>
      </c>
      <c r="C75" s="98">
        <v>54277508.57</v>
      </c>
      <c r="D75" s="107">
        <v>99205558.200000003</v>
      </c>
      <c r="E75" s="107">
        <v>239724536.06999999</v>
      </c>
      <c r="F75" s="107">
        <v>203821188.09</v>
      </c>
      <c r="G75" s="123">
        <v>229028113.83000001</v>
      </c>
      <c r="H75" s="144">
        <v>248022344</v>
      </c>
      <c r="I75" s="147">
        <v>282564975.20000029</v>
      </c>
      <c r="J75" s="144">
        <v>305443045.38999999</v>
      </c>
      <c r="K75" s="13">
        <v>0</v>
      </c>
      <c r="L75" s="13">
        <v>0</v>
      </c>
      <c r="M75" s="13">
        <v>0</v>
      </c>
      <c r="N75" s="15">
        <f t="shared" si="10"/>
        <v>1854751297.9400005</v>
      </c>
    </row>
    <row r="76" spans="1:14" x14ac:dyDescent="0.2">
      <c r="A76" s="18" t="s">
        <v>79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47">
        <v>2692623</v>
      </c>
      <c r="J76" s="13">
        <v>0</v>
      </c>
      <c r="K76" s="13">
        <v>0</v>
      </c>
      <c r="L76" s="13">
        <v>0</v>
      </c>
      <c r="M76" s="13">
        <v>0</v>
      </c>
      <c r="N76" s="15">
        <f t="shared" si="10"/>
        <v>2692623</v>
      </c>
    </row>
    <row r="77" spans="1:14" x14ac:dyDescent="0.2">
      <c r="A77" s="18" t="s">
        <v>80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5">
        <f t="shared" si="10"/>
        <v>0</v>
      </c>
    </row>
    <row r="78" spans="1:14" x14ac:dyDescent="0.2">
      <c r="A78" s="18" t="s">
        <v>81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5">
        <f t="shared" si="10"/>
        <v>0</v>
      </c>
    </row>
    <row r="79" spans="1:14" x14ac:dyDescent="0.2">
      <c r="A79" s="18" t="s">
        <v>82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5">
        <f t="shared" si="10"/>
        <v>0</v>
      </c>
    </row>
    <row r="80" spans="1:14" ht="13.5" thickBot="1" x14ac:dyDescent="0.25">
      <c r="A80" s="18" t="s">
        <v>13</v>
      </c>
      <c r="B80" s="13">
        <v>54754864.039999999</v>
      </c>
      <c r="C80" s="99">
        <v>41618064.599999957</v>
      </c>
      <c r="D80" s="108">
        <v>10910872.699999999</v>
      </c>
      <c r="E80" s="108">
        <v>17121672.399999999</v>
      </c>
      <c r="F80" s="108">
        <v>33236187.600000001</v>
      </c>
      <c r="G80" s="96">
        <v>25914157.5</v>
      </c>
      <c r="H80" s="122">
        <v>114525221.09999999</v>
      </c>
      <c r="I80" s="122">
        <v>19276522.359999999</v>
      </c>
      <c r="J80" s="151">
        <v>38194503.420000002</v>
      </c>
      <c r="K80" s="13">
        <v>0</v>
      </c>
      <c r="L80" s="13">
        <v>0</v>
      </c>
      <c r="M80" s="13">
        <v>0</v>
      </c>
      <c r="N80" s="15">
        <f t="shared" si="10"/>
        <v>355552065.71999997</v>
      </c>
    </row>
    <row r="81" spans="1:14" ht="13.5" thickBot="1" x14ac:dyDescent="0.25">
      <c r="A81" s="6" t="s">
        <v>83</v>
      </c>
      <c r="B81" s="7">
        <f>SUM(B82:B85)</f>
        <v>0</v>
      </c>
      <c r="C81" s="7">
        <f t="shared" ref="C81:M81" si="12">SUM(C82:C85)</f>
        <v>0</v>
      </c>
      <c r="D81" s="7">
        <f t="shared" si="12"/>
        <v>0</v>
      </c>
      <c r="E81" s="7">
        <f t="shared" si="12"/>
        <v>12258378.4</v>
      </c>
      <c r="F81" s="7">
        <f t="shared" si="12"/>
        <v>0</v>
      </c>
      <c r="G81" s="7">
        <f t="shared" si="12"/>
        <v>8524667.3300000001</v>
      </c>
      <c r="H81" s="7">
        <f t="shared" si="12"/>
        <v>0</v>
      </c>
      <c r="I81" s="7">
        <f t="shared" si="12"/>
        <v>0</v>
      </c>
      <c r="J81" s="7">
        <f t="shared" si="12"/>
        <v>0</v>
      </c>
      <c r="K81" s="7">
        <f t="shared" si="12"/>
        <v>0</v>
      </c>
      <c r="L81" s="7">
        <f t="shared" si="12"/>
        <v>0</v>
      </c>
      <c r="M81" s="7">
        <f t="shared" si="12"/>
        <v>0</v>
      </c>
      <c r="N81" s="7">
        <f t="shared" si="10"/>
        <v>20783045.73</v>
      </c>
    </row>
    <row r="82" spans="1:14" x14ac:dyDescent="0.2">
      <c r="A82" s="18" t="s">
        <v>84</v>
      </c>
      <c r="B82" s="13">
        <v>0</v>
      </c>
      <c r="C82" s="13">
        <v>0</v>
      </c>
      <c r="D82" s="13">
        <v>0</v>
      </c>
      <c r="E82" s="107">
        <v>12258378.4</v>
      </c>
      <c r="F82" s="13">
        <v>0</v>
      </c>
      <c r="G82" s="13">
        <v>8524667.3300000001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f t="shared" si="10"/>
        <v>20783045.73</v>
      </c>
    </row>
    <row r="83" spans="1:14" x14ac:dyDescent="0.2">
      <c r="A83" s="18" t="s">
        <v>85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f t="shared" si="10"/>
        <v>0</v>
      </c>
    </row>
    <row r="84" spans="1:14" x14ac:dyDescent="0.2">
      <c r="A84" s="18" t="s">
        <v>86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f t="shared" si="10"/>
        <v>0</v>
      </c>
    </row>
    <row r="85" spans="1:14" ht="13.5" thickBot="1" x14ac:dyDescent="0.25">
      <c r="A85" s="18" t="s">
        <v>13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f t="shared" si="10"/>
        <v>0</v>
      </c>
    </row>
    <row r="86" spans="1:14" ht="13.5" thickBot="1" x14ac:dyDescent="0.25">
      <c r="A86" s="6" t="s">
        <v>87</v>
      </c>
      <c r="B86" s="7">
        <f>SUM(B87:B94)</f>
        <v>36675935</v>
      </c>
      <c r="C86" s="7">
        <f t="shared" ref="C86:M86" si="13">SUM(C87:C94)</f>
        <v>71267218.789999783</v>
      </c>
      <c r="D86" s="7">
        <f t="shared" si="13"/>
        <v>65532056.160000004</v>
      </c>
      <c r="E86" s="7">
        <f t="shared" si="13"/>
        <v>106663131.37</v>
      </c>
      <c r="F86" s="7">
        <f t="shared" si="13"/>
        <v>142634794.41</v>
      </c>
      <c r="G86" s="7">
        <f t="shared" si="13"/>
        <v>105563735.68000001</v>
      </c>
      <c r="H86" s="7">
        <f t="shared" si="13"/>
        <v>172104044.5</v>
      </c>
      <c r="I86" s="7">
        <f t="shared" si="13"/>
        <v>129056419.42000002</v>
      </c>
      <c r="J86" s="7">
        <f t="shared" si="13"/>
        <v>98658412.350000009</v>
      </c>
      <c r="K86" s="7">
        <f t="shared" si="13"/>
        <v>0</v>
      </c>
      <c r="L86" s="7">
        <f t="shared" si="13"/>
        <v>0</v>
      </c>
      <c r="M86" s="7">
        <f t="shared" si="13"/>
        <v>0</v>
      </c>
      <c r="N86" s="7">
        <f t="shared" si="10"/>
        <v>928155747.67999995</v>
      </c>
    </row>
    <row r="87" spans="1:14" x14ac:dyDescent="0.2">
      <c r="A87" s="18" t="s">
        <v>88</v>
      </c>
      <c r="B87" s="13">
        <v>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5">
        <f t="shared" si="10"/>
        <v>0</v>
      </c>
    </row>
    <row r="88" spans="1:14" x14ac:dyDescent="0.2">
      <c r="A88" s="18" t="s">
        <v>89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5">
        <f t="shared" si="10"/>
        <v>0</v>
      </c>
    </row>
    <row r="89" spans="1:14" x14ac:dyDescent="0.2">
      <c r="A89" s="18" t="s">
        <v>90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5">
        <f t="shared" si="10"/>
        <v>0</v>
      </c>
    </row>
    <row r="90" spans="1:14" x14ac:dyDescent="0.2">
      <c r="A90" s="18" t="s">
        <v>91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5">
        <f t="shared" si="10"/>
        <v>0</v>
      </c>
    </row>
    <row r="91" spans="1:14" x14ac:dyDescent="0.2">
      <c r="A91" s="18" t="s">
        <v>129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5">
        <f t="shared" si="10"/>
        <v>0</v>
      </c>
    </row>
    <row r="92" spans="1:14" x14ac:dyDescent="0.2">
      <c r="A92" s="18" t="s">
        <v>93</v>
      </c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5">
        <f t="shared" si="10"/>
        <v>0</v>
      </c>
    </row>
    <row r="93" spans="1:14" ht="13.5" thickBot="1" x14ac:dyDescent="0.25">
      <c r="A93" s="18" t="s">
        <v>92</v>
      </c>
      <c r="B93" s="13">
        <v>36101155.399999999</v>
      </c>
      <c r="C93" s="95">
        <v>71267218.789999783</v>
      </c>
      <c r="D93" s="104">
        <v>64472110.560000002</v>
      </c>
      <c r="E93" s="104">
        <v>102160510.12</v>
      </c>
      <c r="F93" s="104">
        <v>137496734.69999999</v>
      </c>
      <c r="G93" s="92">
        <v>102717975.18000001</v>
      </c>
      <c r="H93" s="92">
        <v>169134001.30000001</v>
      </c>
      <c r="I93" s="92">
        <v>127985279.25000001</v>
      </c>
      <c r="J93" s="92">
        <v>91976376.450000003</v>
      </c>
      <c r="K93" s="13">
        <v>0</v>
      </c>
      <c r="L93" s="13">
        <v>0</v>
      </c>
      <c r="M93" s="13">
        <v>0</v>
      </c>
      <c r="N93" s="15">
        <f t="shared" si="10"/>
        <v>903311361.74999976</v>
      </c>
    </row>
    <row r="94" spans="1:14" ht="13.5" thickBot="1" x14ac:dyDescent="0.25">
      <c r="A94" s="18" t="s">
        <v>13</v>
      </c>
      <c r="B94" s="13">
        <v>574779.6</v>
      </c>
      <c r="C94" s="13">
        <v>0</v>
      </c>
      <c r="D94" s="109">
        <v>1059945.6000000001</v>
      </c>
      <c r="E94" s="109">
        <v>4502621.25</v>
      </c>
      <c r="F94" s="109">
        <v>5138059.71</v>
      </c>
      <c r="G94" s="22">
        <v>2845760.5</v>
      </c>
      <c r="H94" s="22">
        <v>2970043.2</v>
      </c>
      <c r="I94" s="22">
        <v>1071140.17</v>
      </c>
      <c r="J94" s="92">
        <v>6682035.9000000004</v>
      </c>
      <c r="K94" s="13">
        <v>0</v>
      </c>
      <c r="L94" s="13">
        <v>0</v>
      </c>
      <c r="M94" s="13">
        <v>0</v>
      </c>
      <c r="N94" s="15">
        <f t="shared" si="10"/>
        <v>24844385.93</v>
      </c>
    </row>
    <row r="95" spans="1:14" ht="13.5" thickBot="1" x14ac:dyDescent="0.25">
      <c r="A95" s="6" t="s">
        <v>94</v>
      </c>
      <c r="B95" s="7">
        <f>SUM(B96:B98)</f>
        <v>0</v>
      </c>
      <c r="C95" s="7">
        <f t="shared" ref="C95:M95" si="14">SUM(C96:C98)</f>
        <v>0</v>
      </c>
      <c r="D95" s="7">
        <f t="shared" si="14"/>
        <v>0</v>
      </c>
      <c r="E95" s="7">
        <f t="shared" si="14"/>
        <v>0</v>
      </c>
      <c r="F95" s="7">
        <f t="shared" si="14"/>
        <v>0</v>
      </c>
      <c r="G95" s="7">
        <f t="shared" si="14"/>
        <v>0</v>
      </c>
      <c r="H95" s="7">
        <f t="shared" si="14"/>
        <v>0</v>
      </c>
      <c r="I95" s="7">
        <f t="shared" si="14"/>
        <v>0</v>
      </c>
      <c r="J95" s="7">
        <f t="shared" si="14"/>
        <v>0</v>
      </c>
      <c r="K95" s="7">
        <f t="shared" si="14"/>
        <v>0</v>
      </c>
      <c r="L95" s="7">
        <f t="shared" si="14"/>
        <v>0</v>
      </c>
      <c r="M95" s="7">
        <f t="shared" si="14"/>
        <v>0</v>
      </c>
      <c r="N95" s="7">
        <f t="shared" si="10"/>
        <v>0</v>
      </c>
    </row>
    <row r="96" spans="1:14" x14ac:dyDescent="0.2">
      <c r="A96" s="18" t="s">
        <v>95</v>
      </c>
      <c r="B96" s="13"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5">
        <f t="shared" si="10"/>
        <v>0</v>
      </c>
    </row>
    <row r="97" spans="1:14" x14ac:dyDescent="0.2">
      <c r="A97" s="18" t="s">
        <v>96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5">
        <f t="shared" si="10"/>
        <v>0</v>
      </c>
    </row>
    <row r="98" spans="1:14" ht="13.5" thickBot="1" x14ac:dyDescent="0.25">
      <c r="A98" s="18" t="s">
        <v>13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5">
        <f t="shared" si="10"/>
        <v>0</v>
      </c>
    </row>
    <row r="99" spans="1:14" ht="13.5" thickBot="1" x14ac:dyDescent="0.25">
      <c r="A99" s="6" t="s">
        <v>97</v>
      </c>
      <c r="B99" s="7">
        <f>B100</f>
        <v>44900335.990000002</v>
      </c>
      <c r="C99" s="7">
        <f t="shared" ref="C99:M99" si="15">C100</f>
        <v>82495668.599999934</v>
      </c>
      <c r="D99" s="7">
        <f t="shared" si="15"/>
        <v>28855534.199999999</v>
      </c>
      <c r="E99" s="7">
        <f t="shared" si="15"/>
        <v>28270236.489999998</v>
      </c>
      <c r="F99" s="7">
        <f t="shared" si="15"/>
        <v>6376675.2000000002</v>
      </c>
      <c r="G99" s="7">
        <f t="shared" si="15"/>
        <v>75342436.799999997</v>
      </c>
      <c r="H99" s="7">
        <f t="shared" si="15"/>
        <v>78277709.700000003</v>
      </c>
      <c r="I99" s="7">
        <f t="shared" si="15"/>
        <v>0</v>
      </c>
      <c r="J99" s="7">
        <f t="shared" si="15"/>
        <v>19412603.960000001</v>
      </c>
      <c r="K99" s="7">
        <f t="shared" si="15"/>
        <v>0</v>
      </c>
      <c r="L99" s="7">
        <f t="shared" si="15"/>
        <v>0</v>
      </c>
      <c r="M99" s="7">
        <f t="shared" si="15"/>
        <v>0</v>
      </c>
      <c r="N99" s="7">
        <f t="shared" si="10"/>
        <v>363931200.93999988</v>
      </c>
    </row>
    <row r="100" spans="1:14" ht="13.5" thickBot="1" x14ac:dyDescent="0.25">
      <c r="A100" s="24" t="s">
        <v>97</v>
      </c>
      <c r="B100" s="39">
        <v>44900335.990000002</v>
      </c>
      <c r="C100" s="97">
        <v>82495668.599999934</v>
      </c>
      <c r="D100" s="106">
        <v>28855534.199999999</v>
      </c>
      <c r="E100" s="106">
        <v>28270236.489999998</v>
      </c>
      <c r="F100" s="106">
        <v>6376675.2000000002</v>
      </c>
      <c r="G100" s="39">
        <v>75342436.799999997</v>
      </c>
      <c r="H100" s="39">
        <v>78277709.700000003</v>
      </c>
      <c r="I100" s="41">
        <v>0</v>
      </c>
      <c r="J100" s="39">
        <v>19412603.960000001</v>
      </c>
      <c r="K100" s="41">
        <v>0</v>
      </c>
      <c r="L100" s="41">
        <v>0</v>
      </c>
      <c r="M100" s="41">
        <v>0</v>
      </c>
      <c r="N100" s="46">
        <f t="shared" si="10"/>
        <v>363931200.93999988</v>
      </c>
    </row>
    <row r="101" spans="1:14" ht="13.5" thickBot="1" x14ac:dyDescent="0.25">
      <c r="A101" s="25" t="s">
        <v>7</v>
      </c>
      <c r="B101" s="47">
        <f>B4+B10+B17+B22+B25+B37+B39+B50+B58+B74+B81+B86+B95+B99</f>
        <v>2528972005.4400001</v>
      </c>
      <c r="C101" s="47">
        <f>C4+C10+C17+C22+C25+C37+C39+C50+C58+C74+C81+C86+C95+C99</f>
        <v>2739369185.9399991</v>
      </c>
      <c r="D101" s="47">
        <f>D4+D10+D17+D22+D25+D37+D39+D50+D58+D74+D81+D86+D95+D99</f>
        <v>3840910805.3099995</v>
      </c>
      <c r="E101" s="47">
        <f t="shared" ref="E101:M101" si="16">E99+E95+E86+E81+E74+E58+E50+E39+E37+E25+E22+E17+E10+E4</f>
        <v>3293710652.1900001</v>
      </c>
      <c r="F101" s="47">
        <f t="shared" si="16"/>
        <v>4608269556.0099993</v>
      </c>
      <c r="G101" s="47">
        <f t="shared" si="16"/>
        <v>5344168605.0099993</v>
      </c>
      <c r="H101" s="47">
        <f t="shared" si="16"/>
        <v>5868726845.8699999</v>
      </c>
      <c r="I101" s="47">
        <f t="shared" si="16"/>
        <v>5724342824.5899963</v>
      </c>
      <c r="J101" s="47">
        <f t="shared" si="16"/>
        <v>6423824341.3900003</v>
      </c>
      <c r="K101" s="47">
        <f t="shared" si="16"/>
        <v>0</v>
      </c>
      <c r="L101" s="47">
        <f t="shared" si="16"/>
        <v>0</v>
      </c>
      <c r="M101" s="47">
        <f t="shared" si="16"/>
        <v>0</v>
      </c>
      <c r="N101" s="47">
        <f>N99+N95+N86+N81+N74+N58+N50+N39+N37+N25+N22+N17+N10+N4</f>
        <v>40372294821.75</v>
      </c>
    </row>
    <row r="103" spans="1:14" x14ac:dyDescent="0.2">
      <c r="N103" s="67"/>
    </row>
    <row r="104" spans="1:14" x14ac:dyDescent="0.2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</sheetData>
  <mergeCells count="1">
    <mergeCell ref="A1:N2"/>
  </mergeCells>
  <pageMargins left="0.75" right="0.75" top="1" bottom="1" header="0" footer="0"/>
  <pageSetup paperSize="9" scale="4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4"/>
  <sheetViews>
    <sheetView workbookViewId="0">
      <pane xSplit="1" ySplit="3" topLeftCell="B88" activePane="bottomRight" state="frozen"/>
      <selection activeCell="P8" sqref="P8"/>
      <selection pane="topRight" activeCell="P8" sqref="P8"/>
      <selection pane="bottomLeft" activeCell="P8" sqref="P8"/>
      <selection pane="bottomRight" activeCell="B101" sqref="B101:K104"/>
    </sheetView>
  </sheetViews>
  <sheetFormatPr baseColWidth="10" defaultRowHeight="12.75" x14ac:dyDescent="0.2"/>
  <cols>
    <col min="1" max="1" width="32.7109375" style="44" customWidth="1"/>
    <col min="2" max="5" width="11.42578125" style="44"/>
    <col min="6" max="6" width="11.42578125" style="117"/>
    <col min="7" max="256" width="11.42578125" style="44"/>
    <col min="257" max="257" width="32.7109375" style="44" customWidth="1"/>
    <col min="258" max="512" width="11.42578125" style="44"/>
    <col min="513" max="513" width="32.7109375" style="44" customWidth="1"/>
    <col min="514" max="768" width="11.42578125" style="44"/>
    <col min="769" max="769" width="32.7109375" style="44" customWidth="1"/>
    <col min="770" max="1024" width="11.42578125" style="44"/>
    <col min="1025" max="1025" width="32.7109375" style="44" customWidth="1"/>
    <col min="1026" max="1280" width="11.42578125" style="44"/>
    <col min="1281" max="1281" width="32.7109375" style="44" customWidth="1"/>
    <col min="1282" max="1536" width="11.42578125" style="44"/>
    <col min="1537" max="1537" width="32.7109375" style="44" customWidth="1"/>
    <col min="1538" max="1792" width="11.42578125" style="44"/>
    <col min="1793" max="1793" width="32.7109375" style="44" customWidth="1"/>
    <col min="1794" max="2048" width="11.42578125" style="44"/>
    <col min="2049" max="2049" width="32.7109375" style="44" customWidth="1"/>
    <col min="2050" max="2304" width="11.42578125" style="44"/>
    <col min="2305" max="2305" width="32.7109375" style="44" customWidth="1"/>
    <col min="2306" max="2560" width="11.42578125" style="44"/>
    <col min="2561" max="2561" width="32.7109375" style="44" customWidth="1"/>
    <col min="2562" max="2816" width="11.42578125" style="44"/>
    <col min="2817" max="2817" width="32.7109375" style="44" customWidth="1"/>
    <col min="2818" max="3072" width="11.42578125" style="44"/>
    <col min="3073" max="3073" width="32.7109375" style="44" customWidth="1"/>
    <col min="3074" max="3328" width="11.42578125" style="44"/>
    <col min="3329" max="3329" width="32.7109375" style="44" customWidth="1"/>
    <col min="3330" max="3584" width="11.42578125" style="44"/>
    <col min="3585" max="3585" width="32.7109375" style="44" customWidth="1"/>
    <col min="3586" max="3840" width="11.42578125" style="44"/>
    <col min="3841" max="3841" width="32.7109375" style="44" customWidth="1"/>
    <col min="3842" max="4096" width="11.42578125" style="44"/>
    <col min="4097" max="4097" width="32.7109375" style="44" customWidth="1"/>
    <col min="4098" max="4352" width="11.42578125" style="44"/>
    <col min="4353" max="4353" width="32.7109375" style="44" customWidth="1"/>
    <col min="4354" max="4608" width="11.42578125" style="44"/>
    <col min="4609" max="4609" width="32.7109375" style="44" customWidth="1"/>
    <col min="4610" max="4864" width="11.42578125" style="44"/>
    <col min="4865" max="4865" width="32.7109375" style="44" customWidth="1"/>
    <col min="4866" max="5120" width="11.42578125" style="44"/>
    <col min="5121" max="5121" width="32.7109375" style="44" customWidth="1"/>
    <col min="5122" max="5376" width="11.42578125" style="44"/>
    <col min="5377" max="5377" width="32.7109375" style="44" customWidth="1"/>
    <col min="5378" max="5632" width="11.42578125" style="44"/>
    <col min="5633" max="5633" width="32.7109375" style="44" customWidth="1"/>
    <col min="5634" max="5888" width="11.42578125" style="44"/>
    <col min="5889" max="5889" width="32.7109375" style="44" customWidth="1"/>
    <col min="5890" max="6144" width="11.42578125" style="44"/>
    <col min="6145" max="6145" width="32.7109375" style="44" customWidth="1"/>
    <col min="6146" max="6400" width="11.42578125" style="44"/>
    <col min="6401" max="6401" width="32.7109375" style="44" customWidth="1"/>
    <col min="6402" max="6656" width="11.42578125" style="44"/>
    <col min="6657" max="6657" width="32.7109375" style="44" customWidth="1"/>
    <col min="6658" max="6912" width="11.42578125" style="44"/>
    <col min="6913" max="6913" width="32.7109375" style="44" customWidth="1"/>
    <col min="6914" max="7168" width="11.42578125" style="44"/>
    <col min="7169" max="7169" width="32.7109375" style="44" customWidth="1"/>
    <col min="7170" max="7424" width="11.42578125" style="44"/>
    <col min="7425" max="7425" width="32.7109375" style="44" customWidth="1"/>
    <col min="7426" max="7680" width="11.42578125" style="44"/>
    <col min="7681" max="7681" width="32.7109375" style="44" customWidth="1"/>
    <col min="7682" max="7936" width="11.42578125" style="44"/>
    <col min="7937" max="7937" width="32.7109375" style="44" customWidth="1"/>
    <col min="7938" max="8192" width="11.42578125" style="44"/>
    <col min="8193" max="8193" width="32.7109375" style="44" customWidth="1"/>
    <col min="8194" max="8448" width="11.42578125" style="44"/>
    <col min="8449" max="8449" width="32.7109375" style="44" customWidth="1"/>
    <col min="8450" max="8704" width="11.42578125" style="44"/>
    <col min="8705" max="8705" width="32.7109375" style="44" customWidth="1"/>
    <col min="8706" max="8960" width="11.42578125" style="44"/>
    <col min="8961" max="8961" width="32.7109375" style="44" customWidth="1"/>
    <col min="8962" max="9216" width="11.42578125" style="44"/>
    <col min="9217" max="9217" width="32.7109375" style="44" customWidth="1"/>
    <col min="9218" max="9472" width="11.42578125" style="44"/>
    <col min="9473" max="9473" width="32.7109375" style="44" customWidth="1"/>
    <col min="9474" max="9728" width="11.42578125" style="44"/>
    <col min="9729" max="9729" width="32.7109375" style="44" customWidth="1"/>
    <col min="9730" max="9984" width="11.42578125" style="44"/>
    <col min="9985" max="9985" width="32.7109375" style="44" customWidth="1"/>
    <col min="9986" max="10240" width="11.42578125" style="44"/>
    <col min="10241" max="10241" width="32.7109375" style="44" customWidth="1"/>
    <col min="10242" max="10496" width="11.42578125" style="44"/>
    <col min="10497" max="10497" width="32.7109375" style="44" customWidth="1"/>
    <col min="10498" max="10752" width="11.42578125" style="44"/>
    <col min="10753" max="10753" width="32.7109375" style="44" customWidth="1"/>
    <col min="10754" max="11008" width="11.42578125" style="44"/>
    <col min="11009" max="11009" width="32.7109375" style="44" customWidth="1"/>
    <col min="11010" max="11264" width="11.42578125" style="44"/>
    <col min="11265" max="11265" width="32.7109375" style="44" customWidth="1"/>
    <col min="11266" max="11520" width="11.42578125" style="44"/>
    <col min="11521" max="11521" width="32.7109375" style="44" customWidth="1"/>
    <col min="11522" max="11776" width="11.42578125" style="44"/>
    <col min="11777" max="11777" width="32.7109375" style="44" customWidth="1"/>
    <col min="11778" max="12032" width="11.42578125" style="44"/>
    <col min="12033" max="12033" width="32.7109375" style="44" customWidth="1"/>
    <col min="12034" max="12288" width="11.42578125" style="44"/>
    <col min="12289" max="12289" width="32.7109375" style="44" customWidth="1"/>
    <col min="12290" max="12544" width="11.42578125" style="44"/>
    <col min="12545" max="12545" width="32.7109375" style="44" customWidth="1"/>
    <col min="12546" max="12800" width="11.42578125" style="44"/>
    <col min="12801" max="12801" width="32.7109375" style="44" customWidth="1"/>
    <col min="12802" max="13056" width="11.42578125" style="44"/>
    <col min="13057" max="13057" width="32.7109375" style="44" customWidth="1"/>
    <col min="13058" max="13312" width="11.42578125" style="44"/>
    <col min="13313" max="13313" width="32.7109375" style="44" customWidth="1"/>
    <col min="13314" max="13568" width="11.42578125" style="44"/>
    <col min="13569" max="13569" width="32.7109375" style="44" customWidth="1"/>
    <col min="13570" max="13824" width="11.42578125" style="44"/>
    <col min="13825" max="13825" width="32.7109375" style="44" customWidth="1"/>
    <col min="13826" max="14080" width="11.42578125" style="44"/>
    <col min="14081" max="14081" width="32.7109375" style="44" customWidth="1"/>
    <col min="14082" max="14336" width="11.42578125" style="44"/>
    <col min="14337" max="14337" width="32.7109375" style="44" customWidth="1"/>
    <col min="14338" max="14592" width="11.42578125" style="44"/>
    <col min="14593" max="14593" width="32.7109375" style="44" customWidth="1"/>
    <col min="14594" max="14848" width="11.42578125" style="44"/>
    <col min="14849" max="14849" width="32.7109375" style="44" customWidth="1"/>
    <col min="14850" max="15104" width="11.42578125" style="44"/>
    <col min="15105" max="15105" width="32.7109375" style="44" customWidth="1"/>
    <col min="15106" max="15360" width="11.42578125" style="44"/>
    <col min="15361" max="15361" width="32.7109375" style="44" customWidth="1"/>
    <col min="15362" max="15616" width="11.42578125" style="44"/>
    <col min="15617" max="15617" width="32.7109375" style="44" customWidth="1"/>
    <col min="15618" max="15872" width="11.42578125" style="44"/>
    <col min="15873" max="15873" width="32.7109375" style="44" customWidth="1"/>
    <col min="15874" max="16128" width="11.42578125" style="44"/>
    <col min="16129" max="16129" width="32.7109375" style="44" customWidth="1"/>
    <col min="16130" max="16384" width="11.42578125" style="44"/>
  </cols>
  <sheetData>
    <row r="1" spans="1:15" x14ac:dyDescent="0.2">
      <c r="A1" s="152" t="s">
        <v>137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5" ht="13.5" thickBot="1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5" ht="13.5" thickBot="1" x14ac:dyDescent="0.25">
      <c r="A3" s="2" t="s">
        <v>0</v>
      </c>
      <c r="B3" s="32" t="s">
        <v>98</v>
      </c>
      <c r="C3" s="32" t="s">
        <v>99</v>
      </c>
      <c r="D3" s="32" t="s">
        <v>100</v>
      </c>
      <c r="E3" s="32" t="s">
        <v>101</v>
      </c>
      <c r="F3" s="32" t="s">
        <v>102</v>
      </c>
      <c r="G3" s="32" t="s">
        <v>103</v>
      </c>
      <c r="H3" s="32" t="s">
        <v>104</v>
      </c>
      <c r="I3" s="32" t="s">
        <v>105</v>
      </c>
      <c r="J3" s="32" t="s">
        <v>106</v>
      </c>
      <c r="K3" s="32" t="s">
        <v>107</v>
      </c>
      <c r="L3" s="32" t="s">
        <v>108</v>
      </c>
      <c r="M3" s="32" t="s">
        <v>109</v>
      </c>
      <c r="N3" s="3" t="s">
        <v>7</v>
      </c>
    </row>
    <row r="4" spans="1:15" ht="13.5" thickBot="1" x14ac:dyDescent="0.25">
      <c r="A4" s="6" t="s">
        <v>8</v>
      </c>
      <c r="B4" s="7">
        <f>SUM(B5:B9)</f>
        <v>0</v>
      </c>
      <c r="C4" s="7">
        <f t="shared" ref="C4:M4" si="0">SUM(C5:C9)</f>
        <v>0</v>
      </c>
      <c r="D4" s="7">
        <f t="shared" si="0"/>
        <v>0</v>
      </c>
      <c r="E4" s="7">
        <f t="shared" si="0"/>
        <v>0</v>
      </c>
      <c r="F4" s="7">
        <f t="shared" si="0"/>
        <v>0</v>
      </c>
      <c r="G4" s="7">
        <f t="shared" si="0"/>
        <v>0</v>
      </c>
      <c r="H4" s="7">
        <f t="shared" si="0"/>
        <v>0</v>
      </c>
      <c r="I4" s="7">
        <f t="shared" si="0"/>
        <v>0</v>
      </c>
      <c r="J4" s="7">
        <f t="shared" si="0"/>
        <v>0</v>
      </c>
      <c r="K4" s="7">
        <f t="shared" si="0"/>
        <v>0</v>
      </c>
      <c r="L4" s="7">
        <f t="shared" si="0"/>
        <v>0</v>
      </c>
      <c r="M4" s="7">
        <f t="shared" si="0"/>
        <v>0</v>
      </c>
      <c r="N4" s="7">
        <f>+SUM(B4:M4)</f>
        <v>0</v>
      </c>
    </row>
    <row r="5" spans="1:15" x14ac:dyDescent="0.2">
      <c r="A5" s="12" t="s">
        <v>9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4">
        <f t="shared" ref="N5:N67" si="1">+SUM(B5:M5)</f>
        <v>0</v>
      </c>
    </row>
    <row r="6" spans="1:15" x14ac:dyDescent="0.2">
      <c r="A6" s="12" t="s">
        <v>10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4">
        <f t="shared" si="1"/>
        <v>0</v>
      </c>
    </row>
    <row r="7" spans="1:15" x14ac:dyDescent="0.2">
      <c r="A7" s="12" t="s">
        <v>11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4">
        <f t="shared" si="1"/>
        <v>0</v>
      </c>
    </row>
    <row r="8" spans="1:15" x14ac:dyDescent="0.2">
      <c r="A8" s="16" t="s">
        <v>12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4">
        <f t="shared" si="1"/>
        <v>0</v>
      </c>
    </row>
    <row r="9" spans="1:15" ht="13.5" thickBot="1" x14ac:dyDescent="0.25">
      <c r="A9" s="17" t="s">
        <v>13</v>
      </c>
      <c r="B9" s="14">
        <v>0</v>
      </c>
      <c r="C9" s="13">
        <v>0</v>
      </c>
      <c r="D9" s="13">
        <v>0</v>
      </c>
      <c r="E9" s="13">
        <v>0</v>
      </c>
      <c r="F9" s="14">
        <v>0</v>
      </c>
      <c r="G9" s="13">
        <v>0</v>
      </c>
      <c r="H9" s="13">
        <v>0</v>
      </c>
      <c r="I9" s="13">
        <v>0</v>
      </c>
      <c r="J9" s="14">
        <v>0</v>
      </c>
      <c r="K9" s="13">
        <v>0</v>
      </c>
      <c r="L9" s="13">
        <v>0</v>
      </c>
      <c r="M9" s="13">
        <v>0</v>
      </c>
      <c r="N9" s="14">
        <f t="shared" si="1"/>
        <v>0</v>
      </c>
    </row>
    <row r="10" spans="1:15" ht="13.5" thickBot="1" x14ac:dyDescent="0.25">
      <c r="A10" s="6" t="s">
        <v>14</v>
      </c>
      <c r="B10" s="7">
        <f>SUM(B11:B16)</f>
        <v>0</v>
      </c>
      <c r="C10" s="7">
        <f t="shared" ref="C10:M10" si="2">SUM(C11:C16)</f>
        <v>0</v>
      </c>
      <c r="D10" s="7">
        <f t="shared" si="2"/>
        <v>0</v>
      </c>
      <c r="E10" s="7">
        <f t="shared" si="2"/>
        <v>0</v>
      </c>
      <c r="F10" s="7">
        <f t="shared" si="2"/>
        <v>0</v>
      </c>
      <c r="G10" s="7">
        <f t="shared" si="2"/>
        <v>0</v>
      </c>
      <c r="H10" s="7">
        <f t="shared" si="2"/>
        <v>0</v>
      </c>
      <c r="I10" s="7">
        <f t="shared" si="2"/>
        <v>0</v>
      </c>
      <c r="J10" s="7">
        <f t="shared" si="2"/>
        <v>0</v>
      </c>
      <c r="K10" s="7">
        <f t="shared" si="2"/>
        <v>0</v>
      </c>
      <c r="L10" s="7">
        <f t="shared" si="2"/>
        <v>0</v>
      </c>
      <c r="M10" s="7">
        <f t="shared" si="2"/>
        <v>0</v>
      </c>
      <c r="N10" s="7">
        <f t="shared" si="1"/>
        <v>0</v>
      </c>
      <c r="O10" s="67"/>
    </row>
    <row r="11" spans="1:15" x14ac:dyDescent="0.2">
      <c r="A11" s="18" t="s">
        <v>15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>
        <f t="shared" si="1"/>
        <v>0</v>
      </c>
    </row>
    <row r="12" spans="1:15" x14ac:dyDescent="0.2">
      <c r="A12" s="18" t="s">
        <v>16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4">
        <f t="shared" si="1"/>
        <v>0</v>
      </c>
    </row>
    <row r="13" spans="1:15" x14ac:dyDescent="0.2">
      <c r="A13" s="18" t="s">
        <v>17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>
        <f t="shared" si="1"/>
        <v>0</v>
      </c>
    </row>
    <row r="14" spans="1:15" x14ac:dyDescent="0.2">
      <c r="A14" s="18" t="s">
        <v>18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f t="shared" si="1"/>
        <v>0</v>
      </c>
    </row>
    <row r="15" spans="1:15" x14ac:dyDescent="0.2">
      <c r="A15" s="18" t="s">
        <v>19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>
        <f t="shared" si="1"/>
        <v>0</v>
      </c>
    </row>
    <row r="16" spans="1:15" ht="13.5" thickBot="1" x14ac:dyDescent="0.25">
      <c r="A16" s="18" t="s">
        <v>20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f t="shared" si="1"/>
        <v>0</v>
      </c>
    </row>
    <row r="17" spans="1:14" ht="13.5" thickBot="1" x14ac:dyDescent="0.25">
      <c r="A17" s="6" t="s">
        <v>21</v>
      </c>
      <c r="B17" s="7">
        <f>SUM(B18:B21)</f>
        <v>0</v>
      </c>
      <c r="C17" s="7">
        <f t="shared" ref="C17:M17" si="3">SUM(C18:C21)</f>
        <v>0</v>
      </c>
      <c r="D17" s="7">
        <f t="shared" si="3"/>
        <v>0</v>
      </c>
      <c r="E17" s="7">
        <f t="shared" si="3"/>
        <v>0</v>
      </c>
      <c r="F17" s="7">
        <f t="shared" si="3"/>
        <v>0</v>
      </c>
      <c r="G17" s="7">
        <f t="shared" si="3"/>
        <v>0</v>
      </c>
      <c r="H17" s="7">
        <f t="shared" si="3"/>
        <v>0</v>
      </c>
      <c r="I17" s="7">
        <f t="shared" si="3"/>
        <v>0</v>
      </c>
      <c r="J17" s="7">
        <f t="shared" si="3"/>
        <v>0</v>
      </c>
      <c r="K17" s="7">
        <f t="shared" si="3"/>
        <v>0</v>
      </c>
      <c r="L17" s="7">
        <f t="shared" si="3"/>
        <v>0</v>
      </c>
      <c r="M17" s="7">
        <f t="shared" si="3"/>
        <v>0</v>
      </c>
      <c r="N17" s="7">
        <f t="shared" si="1"/>
        <v>0</v>
      </c>
    </row>
    <row r="18" spans="1:14" x14ac:dyDescent="0.2">
      <c r="A18" s="18" t="s">
        <v>22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4">
        <f t="shared" si="1"/>
        <v>0</v>
      </c>
    </row>
    <row r="19" spans="1:14" x14ac:dyDescent="0.2">
      <c r="A19" s="18" t="s">
        <v>23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>
        <f t="shared" si="1"/>
        <v>0</v>
      </c>
    </row>
    <row r="20" spans="1:14" x14ac:dyDescent="0.2">
      <c r="A20" s="18" t="s">
        <v>24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4">
        <f t="shared" si="1"/>
        <v>0</v>
      </c>
    </row>
    <row r="21" spans="1:14" ht="13.5" thickBot="1" x14ac:dyDescent="0.25">
      <c r="A21" s="18" t="s">
        <v>25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>
        <f t="shared" si="1"/>
        <v>0</v>
      </c>
    </row>
    <row r="22" spans="1:14" ht="13.5" thickBot="1" x14ac:dyDescent="0.25">
      <c r="A22" s="6" t="s">
        <v>26</v>
      </c>
      <c r="B22" s="45">
        <f>SUM(B23:B24)</f>
        <v>0</v>
      </c>
      <c r="C22" s="45">
        <f t="shared" ref="C22:M22" si="4">SUM(C23:C24)</f>
        <v>0</v>
      </c>
      <c r="D22" s="45">
        <f t="shared" si="4"/>
        <v>0</v>
      </c>
      <c r="E22" s="45">
        <f t="shared" si="4"/>
        <v>0</v>
      </c>
      <c r="F22" s="116">
        <f t="shared" si="4"/>
        <v>0</v>
      </c>
      <c r="G22" s="45">
        <f t="shared" si="4"/>
        <v>0</v>
      </c>
      <c r="H22" s="45">
        <f t="shared" si="4"/>
        <v>0</v>
      </c>
      <c r="I22" s="45">
        <f t="shared" si="4"/>
        <v>0</v>
      </c>
      <c r="J22" s="45">
        <f t="shared" si="4"/>
        <v>0</v>
      </c>
      <c r="K22" s="45">
        <f t="shared" si="4"/>
        <v>0</v>
      </c>
      <c r="L22" s="45">
        <f t="shared" si="4"/>
        <v>0</v>
      </c>
      <c r="M22" s="45">
        <f t="shared" si="4"/>
        <v>0</v>
      </c>
      <c r="N22" s="48">
        <f t="shared" si="1"/>
        <v>0</v>
      </c>
    </row>
    <row r="23" spans="1:14" x14ac:dyDescent="0.2">
      <c r="A23" s="18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5">
        <f t="shared" si="1"/>
        <v>0</v>
      </c>
    </row>
    <row r="24" spans="1:14" ht="13.5" thickBot="1" x14ac:dyDescent="0.25">
      <c r="A24" s="18" t="s">
        <v>28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5">
        <f t="shared" si="1"/>
        <v>0</v>
      </c>
    </row>
    <row r="25" spans="1:14" ht="13.5" thickBot="1" x14ac:dyDescent="0.25">
      <c r="A25" s="6" t="s">
        <v>29</v>
      </c>
      <c r="B25" s="7">
        <f>SUM(B26:B36)</f>
        <v>57645723.229999997</v>
      </c>
      <c r="C25" s="7">
        <f t="shared" ref="C25:M25" si="5">SUM(C26:C36)</f>
        <v>24450323.48</v>
      </c>
      <c r="D25" s="7">
        <f t="shared" si="5"/>
        <v>110205520.81999999</v>
      </c>
      <c r="E25" s="7">
        <f t="shared" si="5"/>
        <v>102932947.70999999</v>
      </c>
      <c r="F25" s="7">
        <f t="shared" si="5"/>
        <v>79374718.969999999</v>
      </c>
      <c r="G25" s="7">
        <f t="shared" si="5"/>
        <v>5302855</v>
      </c>
      <c r="H25" s="7">
        <f t="shared" si="5"/>
        <v>0</v>
      </c>
      <c r="I25" s="7">
        <f t="shared" si="5"/>
        <v>0</v>
      </c>
      <c r="J25" s="7">
        <f t="shared" si="5"/>
        <v>0</v>
      </c>
      <c r="K25" s="7">
        <f t="shared" si="5"/>
        <v>0</v>
      </c>
      <c r="L25" s="7">
        <f t="shared" si="5"/>
        <v>0</v>
      </c>
      <c r="M25" s="7">
        <f t="shared" si="5"/>
        <v>0</v>
      </c>
      <c r="N25" s="7">
        <f t="shared" si="1"/>
        <v>379912089.20999992</v>
      </c>
    </row>
    <row r="26" spans="1:14" x14ac:dyDescent="0.2">
      <c r="A26" s="18" t="s">
        <v>30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5">
        <f t="shared" si="1"/>
        <v>0</v>
      </c>
    </row>
    <row r="27" spans="1:14" x14ac:dyDescent="0.2">
      <c r="A27" s="18" t="s">
        <v>31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5">
        <f t="shared" si="1"/>
        <v>0</v>
      </c>
    </row>
    <row r="28" spans="1:14" x14ac:dyDescent="0.2">
      <c r="A28" s="18" t="s">
        <v>32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5">
        <f t="shared" si="1"/>
        <v>0</v>
      </c>
    </row>
    <row r="29" spans="1:14" x14ac:dyDescent="0.2">
      <c r="A29" s="18" t="s">
        <v>33</v>
      </c>
      <c r="B29" s="13">
        <v>0</v>
      </c>
      <c r="C29" s="13">
        <v>0</v>
      </c>
      <c r="D29" s="37">
        <v>110205520.81999999</v>
      </c>
      <c r="E29" s="37">
        <v>102932947.70999999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5">
        <f t="shared" si="1"/>
        <v>213138468.52999997</v>
      </c>
    </row>
    <row r="30" spans="1:14" x14ac:dyDescent="0.2">
      <c r="A30" s="18" t="s">
        <v>34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5">
        <f t="shared" si="1"/>
        <v>0</v>
      </c>
    </row>
    <row r="31" spans="1:14" x14ac:dyDescent="0.2">
      <c r="A31" s="18" t="s">
        <v>35</v>
      </c>
      <c r="B31" s="37">
        <v>57645723.229999997</v>
      </c>
      <c r="C31" s="37">
        <v>24450323.48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5">
        <f t="shared" si="1"/>
        <v>82096046.709999993</v>
      </c>
    </row>
    <row r="32" spans="1:14" x14ac:dyDescent="0.2">
      <c r="A32" s="18" t="s">
        <v>36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5">
        <f t="shared" si="1"/>
        <v>0</v>
      </c>
    </row>
    <row r="33" spans="1:14" x14ac:dyDescent="0.2">
      <c r="A33" s="18" t="s">
        <v>37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5">
        <f t="shared" si="1"/>
        <v>0</v>
      </c>
    </row>
    <row r="34" spans="1:14" x14ac:dyDescent="0.2">
      <c r="A34" s="18" t="s">
        <v>38</v>
      </c>
      <c r="B34" s="13">
        <v>0</v>
      </c>
      <c r="C34" s="13">
        <v>0</v>
      </c>
      <c r="D34" s="13">
        <v>0</v>
      </c>
      <c r="E34" s="13">
        <v>0</v>
      </c>
      <c r="F34" s="37">
        <v>79374718.969999999</v>
      </c>
      <c r="G34" s="37">
        <v>5302855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5">
        <f t="shared" si="1"/>
        <v>84677573.969999999</v>
      </c>
    </row>
    <row r="35" spans="1:14" x14ac:dyDescent="0.2">
      <c r="A35" s="18" t="s">
        <v>39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5">
        <f t="shared" si="1"/>
        <v>0</v>
      </c>
    </row>
    <row r="36" spans="1:14" ht="13.5" thickBot="1" x14ac:dyDescent="0.25">
      <c r="A36" s="18" t="s">
        <v>40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1"/>
        <v>0</v>
      </c>
    </row>
    <row r="37" spans="1:14" ht="13.5" thickBot="1" x14ac:dyDescent="0.25">
      <c r="A37" s="6" t="s">
        <v>41</v>
      </c>
      <c r="B37" s="7">
        <f>B38</f>
        <v>178376510.78999999</v>
      </c>
      <c r="C37" s="7">
        <f t="shared" ref="C37:M37" si="6">C38</f>
        <v>219298632</v>
      </c>
      <c r="D37" s="7">
        <f t="shared" si="6"/>
        <v>194470916</v>
      </c>
      <c r="E37" s="7">
        <f t="shared" si="6"/>
        <v>193914468</v>
      </c>
      <c r="F37" s="7">
        <f t="shared" si="6"/>
        <v>85713205.200000003</v>
      </c>
      <c r="G37" s="7">
        <f t="shared" si="6"/>
        <v>276865996.80000001</v>
      </c>
      <c r="H37" s="7">
        <f t="shared" si="6"/>
        <v>399346229.60000002</v>
      </c>
      <c r="I37" s="7">
        <f t="shared" si="6"/>
        <v>339225740.80000001</v>
      </c>
      <c r="J37" s="7">
        <f t="shared" si="6"/>
        <v>398893220.39999998</v>
      </c>
      <c r="K37" s="7">
        <f t="shared" si="6"/>
        <v>0</v>
      </c>
      <c r="L37" s="7">
        <f t="shared" si="6"/>
        <v>0</v>
      </c>
      <c r="M37" s="7">
        <f t="shared" si="6"/>
        <v>0</v>
      </c>
      <c r="N37" s="7">
        <f t="shared" si="1"/>
        <v>2286104919.5899997</v>
      </c>
    </row>
    <row r="38" spans="1:14" ht="13.5" thickBot="1" x14ac:dyDescent="0.25">
      <c r="A38" s="21" t="s">
        <v>41</v>
      </c>
      <c r="B38" s="100">
        <v>178376510.78999999</v>
      </c>
      <c r="C38" s="100">
        <v>219298632</v>
      </c>
      <c r="D38" s="100">
        <v>194470916</v>
      </c>
      <c r="E38" s="100">
        <v>193914468</v>
      </c>
      <c r="F38" s="100">
        <v>85713205.200000003</v>
      </c>
      <c r="G38" s="22">
        <v>276865996.80000001</v>
      </c>
      <c r="H38" s="100">
        <v>399346229.60000002</v>
      </c>
      <c r="I38" s="100">
        <v>339225740.80000001</v>
      </c>
      <c r="J38" s="100">
        <v>398893220.39999998</v>
      </c>
      <c r="K38" s="22">
        <v>0</v>
      </c>
      <c r="L38" s="22">
        <v>0</v>
      </c>
      <c r="M38" s="22">
        <v>0</v>
      </c>
      <c r="N38" s="15">
        <f t="shared" si="1"/>
        <v>2286104919.5899997</v>
      </c>
    </row>
    <row r="39" spans="1:14" ht="13.5" thickBot="1" x14ac:dyDescent="0.25">
      <c r="A39" s="6" t="s">
        <v>42</v>
      </c>
      <c r="B39" s="7">
        <f>SUM(B40:B49)</f>
        <v>0</v>
      </c>
      <c r="C39" s="7">
        <f t="shared" ref="C39:M39" si="7">SUM(C40:C49)</f>
        <v>0</v>
      </c>
      <c r="D39" s="7">
        <f t="shared" si="7"/>
        <v>13567866</v>
      </c>
      <c r="E39" s="7">
        <f t="shared" si="7"/>
        <v>0</v>
      </c>
      <c r="F39" s="7">
        <f t="shared" si="7"/>
        <v>7121844</v>
      </c>
      <c r="G39" s="7">
        <f t="shared" si="7"/>
        <v>48357384</v>
      </c>
      <c r="H39" s="7">
        <f t="shared" si="7"/>
        <v>10351780.800000001</v>
      </c>
      <c r="I39" s="7">
        <f t="shared" si="7"/>
        <v>0</v>
      </c>
      <c r="J39" s="7">
        <f t="shared" si="7"/>
        <v>0</v>
      </c>
      <c r="K39" s="7">
        <f t="shared" si="7"/>
        <v>0</v>
      </c>
      <c r="L39" s="7">
        <f t="shared" si="7"/>
        <v>0</v>
      </c>
      <c r="M39" s="7">
        <f t="shared" si="7"/>
        <v>0</v>
      </c>
      <c r="N39" s="7">
        <f t="shared" si="1"/>
        <v>79398874.799999997</v>
      </c>
    </row>
    <row r="40" spans="1:14" x14ac:dyDescent="0.2">
      <c r="A40" s="18" t="s">
        <v>43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5">
        <f t="shared" si="1"/>
        <v>0</v>
      </c>
    </row>
    <row r="41" spans="1:14" x14ac:dyDescent="0.2">
      <c r="A41" s="18" t="s">
        <v>44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5">
        <f t="shared" si="1"/>
        <v>0</v>
      </c>
    </row>
    <row r="42" spans="1:14" x14ac:dyDescent="0.2">
      <c r="A42" s="18" t="s">
        <v>45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5">
        <f t="shared" si="1"/>
        <v>0</v>
      </c>
    </row>
    <row r="43" spans="1:14" x14ac:dyDescent="0.2">
      <c r="A43" s="18" t="s">
        <v>46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5">
        <f t="shared" si="1"/>
        <v>0</v>
      </c>
    </row>
    <row r="44" spans="1:14" x14ac:dyDescent="0.2">
      <c r="A44" s="18" t="s">
        <v>47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5">
        <f t="shared" si="1"/>
        <v>0</v>
      </c>
    </row>
    <row r="45" spans="1:14" x14ac:dyDescent="0.2">
      <c r="A45" s="18" t="s">
        <v>48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5">
        <f t="shared" si="1"/>
        <v>0</v>
      </c>
    </row>
    <row r="46" spans="1:14" x14ac:dyDescent="0.2">
      <c r="A46" s="18" t="s">
        <v>49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5">
        <f t="shared" si="1"/>
        <v>0</v>
      </c>
    </row>
    <row r="47" spans="1:14" x14ac:dyDescent="0.2">
      <c r="A47" s="18" t="s">
        <v>50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5">
        <f t="shared" si="1"/>
        <v>0</v>
      </c>
    </row>
    <row r="48" spans="1:14" x14ac:dyDescent="0.2">
      <c r="A48" s="18" t="s">
        <v>51</v>
      </c>
      <c r="B48" s="13">
        <v>0</v>
      </c>
      <c r="C48" s="13">
        <v>0</v>
      </c>
      <c r="D48" s="37">
        <v>13567866</v>
      </c>
      <c r="E48" s="13">
        <v>0</v>
      </c>
      <c r="F48" s="37">
        <v>7121844</v>
      </c>
      <c r="G48" s="37">
        <v>48357384</v>
      </c>
      <c r="H48" s="140">
        <v>10351780.800000001</v>
      </c>
      <c r="I48" s="13">
        <v>0</v>
      </c>
      <c r="J48" s="13">
        <v>0</v>
      </c>
      <c r="K48" s="13">
        <v>0</v>
      </c>
      <c r="L48" s="13">
        <v>0</v>
      </c>
      <c r="M48" s="75">
        <v>0</v>
      </c>
      <c r="N48" s="15">
        <f t="shared" si="1"/>
        <v>79398874.799999997</v>
      </c>
    </row>
    <row r="49" spans="1:14" ht="13.5" thickBot="1" x14ac:dyDescent="0.25">
      <c r="A49" s="18" t="s">
        <v>52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5">
        <f t="shared" si="1"/>
        <v>0</v>
      </c>
    </row>
    <row r="50" spans="1:14" ht="13.5" thickBot="1" x14ac:dyDescent="0.25">
      <c r="A50" s="6" t="s">
        <v>53</v>
      </c>
      <c r="B50" s="7">
        <f>SUM(B51:B57)</f>
        <v>146014029.18000001</v>
      </c>
      <c r="C50" s="7">
        <f t="shared" ref="C50:M50" si="8">SUM(C51:C57)</f>
        <v>30342521.170000002</v>
      </c>
      <c r="D50" s="7">
        <f t="shared" si="8"/>
        <v>156819763.25</v>
      </c>
      <c r="E50" s="7">
        <f t="shared" si="8"/>
        <v>210340610.75</v>
      </c>
      <c r="F50" s="7">
        <f t="shared" si="8"/>
        <v>237066242.11000001</v>
      </c>
      <c r="G50" s="7">
        <f>SUM(G51:G57)</f>
        <v>245642501.16</v>
      </c>
      <c r="H50" s="7">
        <f t="shared" si="8"/>
        <v>328044495.68000001</v>
      </c>
      <c r="I50" s="7">
        <f t="shared" si="8"/>
        <v>129333460.03839999</v>
      </c>
      <c r="J50" s="7">
        <f t="shared" si="8"/>
        <v>6875000</v>
      </c>
      <c r="K50" s="7">
        <f t="shared" si="8"/>
        <v>0</v>
      </c>
      <c r="L50" s="7">
        <f t="shared" si="8"/>
        <v>0</v>
      </c>
      <c r="M50" s="7">
        <f t="shared" si="8"/>
        <v>0</v>
      </c>
      <c r="N50" s="7">
        <f t="shared" si="1"/>
        <v>1490478623.3383999</v>
      </c>
    </row>
    <row r="51" spans="1:14" x14ac:dyDescent="0.2">
      <c r="A51" s="18" t="s">
        <v>54</v>
      </c>
      <c r="B51" s="89">
        <v>146014029.18000001</v>
      </c>
      <c r="C51" s="89">
        <v>30342521.170000002</v>
      </c>
      <c r="D51" s="89">
        <v>156819763.25</v>
      </c>
      <c r="E51" s="89">
        <v>210340610.75</v>
      </c>
      <c r="F51" s="89">
        <v>237066242.11000001</v>
      </c>
      <c r="G51" s="89">
        <v>245642501.16</v>
      </c>
      <c r="H51" s="89">
        <v>328044495.68000001</v>
      </c>
      <c r="I51" s="148">
        <v>129333460.03839999</v>
      </c>
      <c r="J51" s="89">
        <v>6875000</v>
      </c>
      <c r="K51" s="13">
        <v>0</v>
      </c>
      <c r="L51" s="13">
        <v>0</v>
      </c>
      <c r="M51" s="13">
        <v>0</v>
      </c>
      <c r="N51" s="15">
        <f t="shared" si="1"/>
        <v>1490478623.3383999</v>
      </c>
    </row>
    <row r="52" spans="1:14" x14ac:dyDescent="0.2">
      <c r="A52" s="18" t="s">
        <v>55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5">
        <f t="shared" si="1"/>
        <v>0</v>
      </c>
    </row>
    <row r="53" spans="1:14" x14ac:dyDescent="0.2">
      <c r="A53" s="18" t="s">
        <v>56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5">
        <f t="shared" si="1"/>
        <v>0</v>
      </c>
    </row>
    <row r="54" spans="1:14" x14ac:dyDescent="0.2">
      <c r="A54" s="18" t="s">
        <v>57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5">
        <f t="shared" si="1"/>
        <v>0</v>
      </c>
    </row>
    <row r="55" spans="1:14" x14ac:dyDescent="0.2">
      <c r="A55" s="18" t="s">
        <v>58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5">
        <f t="shared" si="1"/>
        <v>0</v>
      </c>
    </row>
    <row r="56" spans="1:14" x14ac:dyDescent="0.2">
      <c r="A56" s="18" t="s">
        <v>59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5">
        <f t="shared" si="1"/>
        <v>0</v>
      </c>
    </row>
    <row r="57" spans="1:14" ht="13.5" thickBot="1" x14ac:dyDescent="0.25">
      <c r="A57" s="18" t="s">
        <v>60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1"/>
        <v>0</v>
      </c>
    </row>
    <row r="58" spans="1:14" ht="23.25" thickBot="1" x14ac:dyDescent="0.25">
      <c r="A58" s="6" t="s">
        <v>61</v>
      </c>
      <c r="B58" s="7">
        <f>SUM(B59:B73)</f>
        <v>22247677.440000001</v>
      </c>
      <c r="C58" s="7">
        <f t="shared" ref="C58:M58" si="9">SUM(C59:C73)</f>
        <v>16809360.640000001</v>
      </c>
      <c r="D58" s="7">
        <f t="shared" si="9"/>
        <v>62596808.399999999</v>
      </c>
      <c r="E58" s="7">
        <f t="shared" si="9"/>
        <v>64915178.439999998</v>
      </c>
      <c r="F58" s="7">
        <f t="shared" si="9"/>
        <v>89997835.480000004</v>
      </c>
      <c r="G58" s="7">
        <f t="shared" si="9"/>
        <v>77563729.439999998</v>
      </c>
      <c r="H58" s="7">
        <f t="shared" si="9"/>
        <v>103131773.92</v>
      </c>
      <c r="I58" s="7">
        <f t="shared" si="9"/>
        <v>120200621.51999997</v>
      </c>
      <c r="J58" s="7">
        <f t="shared" si="9"/>
        <v>133845888.34</v>
      </c>
      <c r="K58" s="7">
        <f t="shared" si="9"/>
        <v>0</v>
      </c>
      <c r="L58" s="7">
        <f t="shared" si="9"/>
        <v>0</v>
      </c>
      <c r="M58" s="7">
        <f t="shared" si="9"/>
        <v>0</v>
      </c>
      <c r="N58" s="7">
        <f t="shared" si="1"/>
        <v>691308873.62</v>
      </c>
    </row>
    <row r="59" spans="1:14" x14ac:dyDescent="0.2">
      <c r="A59" s="18" t="s">
        <v>62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5">
        <f t="shared" si="1"/>
        <v>0</v>
      </c>
    </row>
    <row r="60" spans="1:14" x14ac:dyDescent="0.2">
      <c r="A60" s="18" t="s">
        <v>63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5">
        <f t="shared" si="1"/>
        <v>0</v>
      </c>
    </row>
    <row r="61" spans="1:14" x14ac:dyDescent="0.2">
      <c r="A61" s="18" t="s">
        <v>64</v>
      </c>
      <c r="B61" s="37">
        <v>22247677.440000001</v>
      </c>
      <c r="C61" s="37">
        <v>16809360.640000001</v>
      </c>
      <c r="D61" s="37">
        <v>62596808.399999999</v>
      </c>
      <c r="E61" s="37">
        <v>64915178.439999998</v>
      </c>
      <c r="F61" s="37">
        <v>89997835.480000004</v>
      </c>
      <c r="G61" s="37">
        <v>77563729.439999998</v>
      </c>
      <c r="H61" s="140">
        <v>103131773.92</v>
      </c>
      <c r="I61" s="140">
        <v>120200621.51999997</v>
      </c>
      <c r="J61" s="140">
        <v>133845888.34</v>
      </c>
      <c r="K61" s="13">
        <v>0</v>
      </c>
      <c r="L61" s="13">
        <v>0</v>
      </c>
      <c r="M61" s="13">
        <v>0</v>
      </c>
      <c r="N61" s="15">
        <f t="shared" si="1"/>
        <v>691308873.62</v>
      </c>
    </row>
    <row r="62" spans="1:14" x14ac:dyDescent="0.2">
      <c r="A62" s="18" t="s">
        <v>65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5">
        <f t="shared" si="1"/>
        <v>0</v>
      </c>
    </row>
    <row r="63" spans="1:14" x14ac:dyDescent="0.2">
      <c r="A63" s="18" t="s">
        <v>66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5">
        <f t="shared" si="1"/>
        <v>0</v>
      </c>
    </row>
    <row r="64" spans="1:14" x14ac:dyDescent="0.2">
      <c r="A64" s="18" t="s">
        <v>67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5">
        <f t="shared" si="1"/>
        <v>0</v>
      </c>
    </row>
    <row r="65" spans="1:14" x14ac:dyDescent="0.2">
      <c r="A65" s="18" t="s">
        <v>68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5">
        <f t="shared" si="1"/>
        <v>0</v>
      </c>
    </row>
    <row r="66" spans="1:14" x14ac:dyDescent="0.2">
      <c r="A66" s="18" t="s">
        <v>69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5">
        <f t="shared" si="1"/>
        <v>0</v>
      </c>
    </row>
    <row r="67" spans="1:14" x14ac:dyDescent="0.2">
      <c r="A67" s="18" t="s">
        <v>70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1"/>
        <v>0</v>
      </c>
    </row>
    <row r="68" spans="1:14" x14ac:dyDescent="0.2">
      <c r="A68" s="18" t="s">
        <v>71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5">
        <f t="shared" ref="N68:N99" si="10">+SUM(B68:M68)</f>
        <v>0</v>
      </c>
    </row>
    <row r="69" spans="1:14" x14ac:dyDescent="0.2">
      <c r="A69" s="18" t="s">
        <v>72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5">
        <f t="shared" si="10"/>
        <v>0</v>
      </c>
    </row>
    <row r="70" spans="1:14" x14ac:dyDescent="0.2">
      <c r="A70" s="18" t="s">
        <v>73</v>
      </c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10"/>
        <v>0</v>
      </c>
    </row>
    <row r="71" spans="1:14" ht="22.5" x14ac:dyDescent="0.2">
      <c r="A71" s="18" t="s">
        <v>74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5">
        <f t="shared" si="10"/>
        <v>0</v>
      </c>
    </row>
    <row r="72" spans="1:14" ht="22.5" x14ac:dyDescent="0.2">
      <c r="A72" s="18" t="s">
        <v>75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5">
        <f t="shared" si="10"/>
        <v>0</v>
      </c>
    </row>
    <row r="73" spans="1:14" ht="13.5" thickBot="1" x14ac:dyDescent="0.25">
      <c r="A73" s="18" t="s">
        <v>76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5">
        <f t="shared" si="10"/>
        <v>0</v>
      </c>
    </row>
    <row r="74" spans="1:14" ht="13.5" thickBot="1" x14ac:dyDescent="0.25">
      <c r="A74" s="6" t="s">
        <v>77</v>
      </c>
      <c r="B74" s="7">
        <f>SUM(B75:B80)</f>
        <v>0</v>
      </c>
      <c r="C74" s="7">
        <f t="shared" ref="C74:M74" si="11">SUM(C75:C80)</f>
        <v>0</v>
      </c>
      <c r="D74" s="7">
        <f t="shared" si="11"/>
        <v>0</v>
      </c>
      <c r="E74" s="7">
        <f t="shared" si="11"/>
        <v>0</v>
      </c>
      <c r="F74" s="7">
        <f t="shared" si="11"/>
        <v>0</v>
      </c>
      <c r="G74" s="7">
        <f t="shared" si="11"/>
        <v>0</v>
      </c>
      <c r="H74" s="7">
        <f t="shared" si="11"/>
        <v>0</v>
      </c>
      <c r="I74" s="7">
        <f t="shared" si="11"/>
        <v>0</v>
      </c>
      <c r="J74" s="7">
        <f t="shared" si="11"/>
        <v>0</v>
      </c>
      <c r="K74" s="7">
        <f t="shared" si="11"/>
        <v>0</v>
      </c>
      <c r="L74" s="7">
        <f t="shared" si="11"/>
        <v>0</v>
      </c>
      <c r="M74" s="7">
        <f t="shared" si="11"/>
        <v>0</v>
      </c>
      <c r="N74" s="7">
        <f t="shared" si="10"/>
        <v>0</v>
      </c>
    </row>
    <row r="75" spans="1:14" x14ac:dyDescent="0.2">
      <c r="A75" s="18" t="s">
        <v>78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5">
        <f t="shared" si="10"/>
        <v>0</v>
      </c>
    </row>
    <row r="76" spans="1:14" x14ac:dyDescent="0.2">
      <c r="A76" s="18" t="s">
        <v>79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5">
        <f t="shared" si="10"/>
        <v>0</v>
      </c>
    </row>
    <row r="77" spans="1:14" x14ac:dyDescent="0.2">
      <c r="A77" s="18" t="s">
        <v>80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5">
        <f t="shared" si="10"/>
        <v>0</v>
      </c>
    </row>
    <row r="78" spans="1:14" x14ac:dyDescent="0.2">
      <c r="A78" s="18" t="s">
        <v>81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5">
        <f t="shared" si="10"/>
        <v>0</v>
      </c>
    </row>
    <row r="79" spans="1:14" x14ac:dyDescent="0.2">
      <c r="A79" s="18" t="s">
        <v>82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5">
        <f t="shared" si="10"/>
        <v>0</v>
      </c>
    </row>
    <row r="80" spans="1:14" ht="13.5" thickBot="1" x14ac:dyDescent="0.25">
      <c r="A80" s="18" t="s">
        <v>13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5">
        <f t="shared" si="10"/>
        <v>0</v>
      </c>
    </row>
    <row r="81" spans="1:14" ht="13.5" thickBot="1" x14ac:dyDescent="0.25">
      <c r="A81" s="6" t="s">
        <v>83</v>
      </c>
      <c r="B81" s="7">
        <f>SUM(B82:B85)</f>
        <v>0</v>
      </c>
      <c r="C81" s="7">
        <f t="shared" ref="C81:M81" si="12">SUM(C82:C85)</f>
        <v>0</v>
      </c>
      <c r="D81" s="7">
        <f t="shared" si="12"/>
        <v>0</v>
      </c>
      <c r="E81" s="7">
        <f t="shared" si="12"/>
        <v>0</v>
      </c>
      <c r="F81" s="7">
        <f t="shared" si="12"/>
        <v>0</v>
      </c>
      <c r="G81" s="7">
        <f t="shared" si="12"/>
        <v>0</v>
      </c>
      <c r="H81" s="7">
        <f t="shared" si="12"/>
        <v>0</v>
      </c>
      <c r="I81" s="7">
        <f t="shared" si="12"/>
        <v>0</v>
      </c>
      <c r="J81" s="7">
        <f t="shared" si="12"/>
        <v>0</v>
      </c>
      <c r="K81" s="7">
        <f t="shared" si="12"/>
        <v>0</v>
      </c>
      <c r="L81" s="7">
        <f t="shared" si="12"/>
        <v>0</v>
      </c>
      <c r="M81" s="7">
        <f t="shared" si="12"/>
        <v>0</v>
      </c>
      <c r="N81" s="7">
        <f t="shared" si="10"/>
        <v>0</v>
      </c>
    </row>
    <row r="82" spans="1:14" x14ac:dyDescent="0.2">
      <c r="A82" s="18" t="s">
        <v>84</v>
      </c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f t="shared" si="10"/>
        <v>0</v>
      </c>
    </row>
    <row r="83" spans="1:14" x14ac:dyDescent="0.2">
      <c r="A83" s="18" t="s">
        <v>85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f t="shared" si="10"/>
        <v>0</v>
      </c>
    </row>
    <row r="84" spans="1:14" x14ac:dyDescent="0.2">
      <c r="A84" s="18" t="s">
        <v>86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f t="shared" si="10"/>
        <v>0</v>
      </c>
    </row>
    <row r="85" spans="1:14" ht="13.5" thickBot="1" x14ac:dyDescent="0.25">
      <c r="A85" s="18" t="s">
        <v>13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f t="shared" si="10"/>
        <v>0</v>
      </c>
    </row>
    <row r="86" spans="1:14" ht="13.5" thickBot="1" x14ac:dyDescent="0.25">
      <c r="A86" s="6" t="s">
        <v>87</v>
      </c>
      <c r="B86" s="7">
        <f>SUM(B87:B94)</f>
        <v>0</v>
      </c>
      <c r="C86" s="7">
        <f t="shared" ref="C86:M86" si="13">SUM(C87:C94)</f>
        <v>0</v>
      </c>
      <c r="D86" s="7">
        <f t="shared" si="13"/>
        <v>0</v>
      </c>
      <c r="E86" s="7">
        <f t="shared" si="13"/>
        <v>0</v>
      </c>
      <c r="F86" s="7">
        <f t="shared" si="13"/>
        <v>0</v>
      </c>
      <c r="G86" s="7">
        <f t="shared" si="13"/>
        <v>0</v>
      </c>
      <c r="H86" s="7">
        <f t="shared" si="13"/>
        <v>0</v>
      </c>
      <c r="I86" s="7">
        <f t="shared" si="13"/>
        <v>0</v>
      </c>
      <c r="J86" s="7">
        <f t="shared" si="13"/>
        <v>0</v>
      </c>
      <c r="K86" s="7">
        <f t="shared" si="13"/>
        <v>0</v>
      </c>
      <c r="L86" s="7">
        <f t="shared" si="13"/>
        <v>0</v>
      </c>
      <c r="M86" s="7">
        <f t="shared" si="13"/>
        <v>0</v>
      </c>
      <c r="N86" s="7">
        <f t="shared" si="10"/>
        <v>0</v>
      </c>
    </row>
    <row r="87" spans="1:14" x14ac:dyDescent="0.2">
      <c r="A87" s="18" t="s">
        <v>88</v>
      </c>
      <c r="B87" s="13">
        <v>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5">
        <f t="shared" si="10"/>
        <v>0</v>
      </c>
    </row>
    <row r="88" spans="1:14" x14ac:dyDescent="0.2">
      <c r="A88" s="18" t="s">
        <v>89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5">
        <f t="shared" si="10"/>
        <v>0</v>
      </c>
    </row>
    <row r="89" spans="1:14" x14ac:dyDescent="0.2">
      <c r="A89" s="18" t="s">
        <v>90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5">
        <f t="shared" si="10"/>
        <v>0</v>
      </c>
    </row>
    <row r="90" spans="1:14" x14ac:dyDescent="0.2">
      <c r="A90" s="18" t="s">
        <v>91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5">
        <f t="shared" si="10"/>
        <v>0</v>
      </c>
    </row>
    <row r="91" spans="1:14" x14ac:dyDescent="0.2">
      <c r="A91" s="18" t="s">
        <v>129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5">
        <f t="shared" si="10"/>
        <v>0</v>
      </c>
    </row>
    <row r="92" spans="1:14" x14ac:dyDescent="0.2">
      <c r="A92" s="18" t="s">
        <v>93</v>
      </c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5">
        <f t="shared" si="10"/>
        <v>0</v>
      </c>
    </row>
    <row r="93" spans="1:14" x14ac:dyDescent="0.2">
      <c r="A93" s="18" t="s">
        <v>92</v>
      </c>
      <c r="B93" s="13">
        <v>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5">
        <f t="shared" si="10"/>
        <v>0</v>
      </c>
    </row>
    <row r="94" spans="1:14" ht="13.5" thickBot="1" x14ac:dyDescent="0.25">
      <c r="A94" s="18" t="s">
        <v>13</v>
      </c>
      <c r="B94" s="13">
        <v>0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5">
        <f t="shared" si="10"/>
        <v>0</v>
      </c>
    </row>
    <row r="95" spans="1:14" ht="13.5" thickBot="1" x14ac:dyDescent="0.25">
      <c r="A95" s="6" t="s">
        <v>94</v>
      </c>
      <c r="B95" s="7">
        <f>SUM(B96:B98)</f>
        <v>0</v>
      </c>
      <c r="C95" s="7">
        <f t="shared" ref="C95:M95" si="14">SUM(C96:C98)</f>
        <v>0</v>
      </c>
      <c r="D95" s="7">
        <f t="shared" si="14"/>
        <v>0</v>
      </c>
      <c r="E95" s="7">
        <f t="shared" si="14"/>
        <v>0</v>
      </c>
      <c r="F95" s="7">
        <f t="shared" si="14"/>
        <v>0</v>
      </c>
      <c r="G95" s="7">
        <f t="shared" si="14"/>
        <v>0</v>
      </c>
      <c r="H95" s="7">
        <f t="shared" si="14"/>
        <v>0</v>
      </c>
      <c r="I95" s="7">
        <f t="shared" si="14"/>
        <v>0</v>
      </c>
      <c r="J95" s="7">
        <f t="shared" si="14"/>
        <v>0</v>
      </c>
      <c r="K95" s="7">
        <f t="shared" si="14"/>
        <v>0</v>
      </c>
      <c r="L95" s="7">
        <f t="shared" si="14"/>
        <v>0</v>
      </c>
      <c r="M95" s="7">
        <f t="shared" si="14"/>
        <v>0</v>
      </c>
      <c r="N95" s="7">
        <f t="shared" si="10"/>
        <v>0</v>
      </c>
    </row>
    <row r="96" spans="1:14" x14ac:dyDescent="0.2">
      <c r="A96" s="18" t="s">
        <v>95</v>
      </c>
      <c r="B96" s="13"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5">
        <f t="shared" si="10"/>
        <v>0</v>
      </c>
    </row>
    <row r="97" spans="1:14" x14ac:dyDescent="0.2">
      <c r="A97" s="18" t="s">
        <v>96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5">
        <f t="shared" si="10"/>
        <v>0</v>
      </c>
    </row>
    <row r="98" spans="1:14" ht="13.5" thickBot="1" x14ac:dyDescent="0.25">
      <c r="A98" s="18" t="s">
        <v>13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5">
        <f t="shared" si="10"/>
        <v>0</v>
      </c>
    </row>
    <row r="99" spans="1:14" ht="13.5" thickBot="1" x14ac:dyDescent="0.25">
      <c r="A99" s="6" t="s">
        <v>97</v>
      </c>
      <c r="B99" s="7">
        <f>B100</f>
        <v>0</v>
      </c>
      <c r="C99" s="7">
        <f t="shared" ref="C99:M99" si="15">C100</f>
        <v>0</v>
      </c>
      <c r="D99" s="7">
        <f t="shared" si="15"/>
        <v>0</v>
      </c>
      <c r="E99" s="7">
        <f t="shared" si="15"/>
        <v>0</v>
      </c>
      <c r="F99" s="7">
        <f t="shared" si="15"/>
        <v>0</v>
      </c>
      <c r="G99" s="7">
        <f t="shared" si="15"/>
        <v>0</v>
      </c>
      <c r="H99" s="7">
        <f t="shared" si="15"/>
        <v>0</v>
      </c>
      <c r="I99" s="7">
        <f t="shared" si="15"/>
        <v>0</v>
      </c>
      <c r="J99" s="7">
        <f t="shared" si="15"/>
        <v>0</v>
      </c>
      <c r="K99" s="7">
        <f t="shared" si="15"/>
        <v>0</v>
      </c>
      <c r="L99" s="7">
        <f t="shared" si="15"/>
        <v>0</v>
      </c>
      <c r="M99" s="7">
        <f t="shared" si="15"/>
        <v>0</v>
      </c>
      <c r="N99" s="7">
        <f t="shared" si="10"/>
        <v>0</v>
      </c>
    </row>
    <row r="100" spans="1:14" ht="13.5" thickBot="1" x14ac:dyDescent="0.25">
      <c r="A100" s="24" t="s">
        <v>97</v>
      </c>
      <c r="B100" s="41">
        <v>0</v>
      </c>
      <c r="C100" s="41">
        <v>0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6">
        <f>+SUM(B100:M100)</f>
        <v>0</v>
      </c>
    </row>
    <row r="101" spans="1:14" ht="13.5" thickBot="1" x14ac:dyDescent="0.25">
      <c r="A101" s="25" t="s">
        <v>7</v>
      </c>
      <c r="B101" s="47">
        <f>B4+B10+B17+B22+B25+B37+B39+B50+B58+B74+B81+B86+B95+B99</f>
        <v>404283940.63999999</v>
      </c>
      <c r="C101" s="47">
        <f>C4+C10+C17+C22+C25+C37+C39+C50+C58+C74+C81+C86+C95+C99</f>
        <v>290900837.28999996</v>
      </c>
      <c r="D101" s="47">
        <f t="shared" ref="D101:M101" si="16">D99+D95+D86+D81+D74+D58+D50+D39+D37+D25+D22+D17+D10+D4</f>
        <v>537660874.47000003</v>
      </c>
      <c r="E101" s="47">
        <f t="shared" si="16"/>
        <v>572103204.89999998</v>
      </c>
      <c r="F101" s="47">
        <f t="shared" si="16"/>
        <v>499273845.75999999</v>
      </c>
      <c r="G101" s="47">
        <f t="shared" si="16"/>
        <v>653732466.4000001</v>
      </c>
      <c r="H101" s="47">
        <f t="shared" si="16"/>
        <v>840874280</v>
      </c>
      <c r="I101" s="47">
        <f t="shared" si="16"/>
        <v>588759822.35839999</v>
      </c>
      <c r="J101" s="47">
        <f t="shared" si="16"/>
        <v>539614108.74000001</v>
      </c>
      <c r="K101" s="47">
        <f t="shared" si="16"/>
        <v>0</v>
      </c>
      <c r="L101" s="47">
        <f t="shared" si="16"/>
        <v>0</v>
      </c>
      <c r="M101" s="47">
        <f t="shared" si="16"/>
        <v>0</v>
      </c>
      <c r="N101" s="47">
        <f>N99+N95+N86+N81+N74+N58+N50++N39+N37+N25+N22+N17+N17+N10+N4</f>
        <v>4927203380.5584002</v>
      </c>
    </row>
    <row r="104" spans="1:14" x14ac:dyDescent="0.2">
      <c r="B104" s="67"/>
      <c r="C104" s="67"/>
      <c r="D104" s="67"/>
      <c r="E104" s="67"/>
      <c r="F104" s="118"/>
      <c r="G104" s="67"/>
      <c r="H104" s="67"/>
      <c r="I104" s="67"/>
      <c r="J104" s="67"/>
      <c r="K104" s="67"/>
    </row>
  </sheetData>
  <mergeCells count="1">
    <mergeCell ref="A1:N2"/>
  </mergeCells>
  <pageMargins left="0.75" right="0.75" top="1" bottom="1" header="0" footer="0"/>
  <pageSetup paperSize="9"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3"/>
  <sheetViews>
    <sheetView workbookViewId="0">
      <pane xSplit="1" ySplit="3" topLeftCell="B73" activePane="bottomRight" state="frozen"/>
      <selection activeCell="P8" sqref="P8"/>
      <selection pane="topRight" activeCell="P8" sqref="P8"/>
      <selection pane="bottomLeft" activeCell="P8" sqref="P8"/>
      <selection pane="bottomRight" activeCell="I104" sqref="I104"/>
    </sheetView>
  </sheetViews>
  <sheetFormatPr baseColWidth="10" defaultRowHeight="12.75" x14ac:dyDescent="0.2"/>
  <cols>
    <col min="1" max="1" width="32.7109375" style="44" customWidth="1"/>
    <col min="2" max="5" width="11.42578125" style="44"/>
    <col min="6" max="6" width="11.42578125" style="117"/>
    <col min="7" max="256" width="11.42578125" style="44"/>
    <col min="257" max="257" width="32.7109375" style="44" customWidth="1"/>
    <col min="258" max="512" width="11.42578125" style="44"/>
    <col min="513" max="513" width="32.7109375" style="44" customWidth="1"/>
    <col min="514" max="768" width="11.42578125" style="44"/>
    <col min="769" max="769" width="32.7109375" style="44" customWidth="1"/>
    <col min="770" max="1024" width="11.42578125" style="44"/>
    <col min="1025" max="1025" width="32.7109375" style="44" customWidth="1"/>
    <col min="1026" max="1280" width="11.42578125" style="44"/>
    <col min="1281" max="1281" width="32.7109375" style="44" customWidth="1"/>
    <col min="1282" max="1536" width="11.42578125" style="44"/>
    <col min="1537" max="1537" width="32.7109375" style="44" customWidth="1"/>
    <col min="1538" max="1792" width="11.42578125" style="44"/>
    <col min="1793" max="1793" width="32.7109375" style="44" customWidth="1"/>
    <col min="1794" max="2048" width="11.42578125" style="44"/>
    <col min="2049" max="2049" width="32.7109375" style="44" customWidth="1"/>
    <col min="2050" max="2304" width="11.42578125" style="44"/>
    <col min="2305" max="2305" width="32.7109375" style="44" customWidth="1"/>
    <col min="2306" max="2560" width="11.42578125" style="44"/>
    <col min="2561" max="2561" width="32.7109375" style="44" customWidth="1"/>
    <col min="2562" max="2816" width="11.42578125" style="44"/>
    <col min="2817" max="2817" width="32.7109375" style="44" customWidth="1"/>
    <col min="2818" max="3072" width="11.42578125" style="44"/>
    <col min="3073" max="3073" width="32.7109375" style="44" customWidth="1"/>
    <col min="3074" max="3328" width="11.42578125" style="44"/>
    <col min="3329" max="3329" width="32.7109375" style="44" customWidth="1"/>
    <col min="3330" max="3584" width="11.42578125" style="44"/>
    <col min="3585" max="3585" width="32.7109375" style="44" customWidth="1"/>
    <col min="3586" max="3840" width="11.42578125" style="44"/>
    <col min="3841" max="3841" width="32.7109375" style="44" customWidth="1"/>
    <col min="3842" max="4096" width="11.42578125" style="44"/>
    <col min="4097" max="4097" width="32.7109375" style="44" customWidth="1"/>
    <col min="4098" max="4352" width="11.42578125" style="44"/>
    <col min="4353" max="4353" width="32.7109375" style="44" customWidth="1"/>
    <col min="4354" max="4608" width="11.42578125" style="44"/>
    <col min="4609" max="4609" width="32.7109375" style="44" customWidth="1"/>
    <col min="4610" max="4864" width="11.42578125" style="44"/>
    <col min="4865" max="4865" width="32.7109375" style="44" customWidth="1"/>
    <col min="4866" max="5120" width="11.42578125" style="44"/>
    <col min="5121" max="5121" width="32.7109375" style="44" customWidth="1"/>
    <col min="5122" max="5376" width="11.42578125" style="44"/>
    <col min="5377" max="5377" width="32.7109375" style="44" customWidth="1"/>
    <col min="5378" max="5632" width="11.42578125" style="44"/>
    <col min="5633" max="5633" width="32.7109375" style="44" customWidth="1"/>
    <col min="5634" max="5888" width="11.42578125" style="44"/>
    <col min="5889" max="5889" width="32.7109375" style="44" customWidth="1"/>
    <col min="5890" max="6144" width="11.42578125" style="44"/>
    <col min="6145" max="6145" width="32.7109375" style="44" customWidth="1"/>
    <col min="6146" max="6400" width="11.42578125" style="44"/>
    <col min="6401" max="6401" width="32.7109375" style="44" customWidth="1"/>
    <col min="6402" max="6656" width="11.42578125" style="44"/>
    <col min="6657" max="6657" width="32.7109375" style="44" customWidth="1"/>
    <col min="6658" max="6912" width="11.42578125" style="44"/>
    <col min="6913" max="6913" width="32.7109375" style="44" customWidth="1"/>
    <col min="6914" max="7168" width="11.42578125" style="44"/>
    <col min="7169" max="7169" width="32.7109375" style="44" customWidth="1"/>
    <col min="7170" max="7424" width="11.42578125" style="44"/>
    <col min="7425" max="7425" width="32.7109375" style="44" customWidth="1"/>
    <col min="7426" max="7680" width="11.42578125" style="44"/>
    <col min="7681" max="7681" width="32.7109375" style="44" customWidth="1"/>
    <col min="7682" max="7936" width="11.42578125" style="44"/>
    <col min="7937" max="7937" width="32.7109375" style="44" customWidth="1"/>
    <col min="7938" max="8192" width="11.42578125" style="44"/>
    <col min="8193" max="8193" width="32.7109375" style="44" customWidth="1"/>
    <col min="8194" max="8448" width="11.42578125" style="44"/>
    <col min="8449" max="8449" width="32.7109375" style="44" customWidth="1"/>
    <col min="8450" max="8704" width="11.42578125" style="44"/>
    <col min="8705" max="8705" width="32.7109375" style="44" customWidth="1"/>
    <col min="8706" max="8960" width="11.42578125" style="44"/>
    <col min="8961" max="8961" width="32.7109375" style="44" customWidth="1"/>
    <col min="8962" max="9216" width="11.42578125" style="44"/>
    <col min="9217" max="9217" width="32.7109375" style="44" customWidth="1"/>
    <col min="9218" max="9472" width="11.42578125" style="44"/>
    <col min="9473" max="9473" width="32.7109375" style="44" customWidth="1"/>
    <col min="9474" max="9728" width="11.42578125" style="44"/>
    <col min="9729" max="9729" width="32.7109375" style="44" customWidth="1"/>
    <col min="9730" max="9984" width="11.42578125" style="44"/>
    <col min="9985" max="9985" width="32.7109375" style="44" customWidth="1"/>
    <col min="9986" max="10240" width="11.42578125" style="44"/>
    <col min="10241" max="10241" width="32.7109375" style="44" customWidth="1"/>
    <col min="10242" max="10496" width="11.42578125" style="44"/>
    <col min="10497" max="10497" width="32.7109375" style="44" customWidth="1"/>
    <col min="10498" max="10752" width="11.42578125" style="44"/>
    <col min="10753" max="10753" width="32.7109375" style="44" customWidth="1"/>
    <col min="10754" max="11008" width="11.42578125" style="44"/>
    <col min="11009" max="11009" width="32.7109375" style="44" customWidth="1"/>
    <col min="11010" max="11264" width="11.42578125" style="44"/>
    <col min="11265" max="11265" width="32.7109375" style="44" customWidth="1"/>
    <col min="11266" max="11520" width="11.42578125" style="44"/>
    <col min="11521" max="11521" width="32.7109375" style="44" customWidth="1"/>
    <col min="11522" max="11776" width="11.42578125" style="44"/>
    <col min="11777" max="11777" width="32.7109375" style="44" customWidth="1"/>
    <col min="11778" max="12032" width="11.42578125" style="44"/>
    <col min="12033" max="12033" width="32.7109375" style="44" customWidth="1"/>
    <col min="12034" max="12288" width="11.42578125" style="44"/>
    <col min="12289" max="12289" width="32.7109375" style="44" customWidth="1"/>
    <col min="12290" max="12544" width="11.42578125" style="44"/>
    <col min="12545" max="12545" width="32.7109375" style="44" customWidth="1"/>
    <col min="12546" max="12800" width="11.42578125" style="44"/>
    <col min="12801" max="12801" width="32.7109375" style="44" customWidth="1"/>
    <col min="12802" max="13056" width="11.42578125" style="44"/>
    <col min="13057" max="13057" width="32.7109375" style="44" customWidth="1"/>
    <col min="13058" max="13312" width="11.42578125" style="44"/>
    <col min="13313" max="13313" width="32.7109375" style="44" customWidth="1"/>
    <col min="13314" max="13568" width="11.42578125" style="44"/>
    <col min="13569" max="13569" width="32.7109375" style="44" customWidth="1"/>
    <col min="13570" max="13824" width="11.42578125" style="44"/>
    <col min="13825" max="13825" width="32.7109375" style="44" customWidth="1"/>
    <col min="13826" max="14080" width="11.42578125" style="44"/>
    <col min="14081" max="14081" width="32.7109375" style="44" customWidth="1"/>
    <col min="14082" max="14336" width="11.42578125" style="44"/>
    <col min="14337" max="14337" width="32.7109375" style="44" customWidth="1"/>
    <col min="14338" max="14592" width="11.42578125" style="44"/>
    <col min="14593" max="14593" width="32.7109375" style="44" customWidth="1"/>
    <col min="14594" max="14848" width="11.42578125" style="44"/>
    <col min="14849" max="14849" width="32.7109375" style="44" customWidth="1"/>
    <col min="14850" max="15104" width="11.42578125" style="44"/>
    <col min="15105" max="15105" width="32.7109375" style="44" customWidth="1"/>
    <col min="15106" max="15360" width="11.42578125" style="44"/>
    <col min="15361" max="15361" width="32.7109375" style="44" customWidth="1"/>
    <col min="15362" max="15616" width="11.42578125" style="44"/>
    <col min="15617" max="15617" width="32.7109375" style="44" customWidth="1"/>
    <col min="15618" max="15872" width="11.42578125" style="44"/>
    <col min="15873" max="15873" width="32.7109375" style="44" customWidth="1"/>
    <col min="15874" max="16128" width="11.42578125" style="44"/>
    <col min="16129" max="16129" width="32.7109375" style="44" customWidth="1"/>
    <col min="16130" max="16384" width="11.42578125" style="44"/>
  </cols>
  <sheetData>
    <row r="1" spans="1:14" x14ac:dyDescent="0.2">
      <c r="A1" s="152" t="s">
        <v>138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ht="13.5" thickBot="1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4" ht="13.5" thickBot="1" x14ac:dyDescent="0.25">
      <c r="A3" s="2" t="s">
        <v>0</v>
      </c>
      <c r="B3" s="32" t="s">
        <v>98</v>
      </c>
      <c r="C3" s="32" t="s">
        <v>99</v>
      </c>
      <c r="D3" s="32" t="s">
        <v>100</v>
      </c>
      <c r="E3" s="32" t="s">
        <v>101</v>
      </c>
      <c r="F3" s="32" t="s">
        <v>102</v>
      </c>
      <c r="G3" s="32" t="s">
        <v>103</v>
      </c>
      <c r="H3" s="32" t="s">
        <v>104</v>
      </c>
      <c r="I3" s="32" t="s">
        <v>105</v>
      </c>
      <c r="J3" s="32" t="s">
        <v>106</v>
      </c>
      <c r="K3" s="32" t="s">
        <v>107</v>
      </c>
      <c r="L3" s="32" t="s">
        <v>108</v>
      </c>
      <c r="M3" s="32" t="s">
        <v>109</v>
      </c>
      <c r="N3" s="3" t="s">
        <v>7</v>
      </c>
    </row>
    <row r="4" spans="1:14" ht="13.5" thickBot="1" x14ac:dyDescent="0.25">
      <c r="A4" s="6" t="s">
        <v>8</v>
      </c>
      <c r="B4" s="7">
        <f>SUM(B5:B9)</f>
        <v>0</v>
      </c>
      <c r="C4" s="7">
        <f t="shared" ref="C4:M4" si="0">SUM(C5:C9)</f>
        <v>0</v>
      </c>
      <c r="D4" s="7">
        <f t="shared" si="0"/>
        <v>0</v>
      </c>
      <c r="E4" s="7">
        <f t="shared" si="0"/>
        <v>0</v>
      </c>
      <c r="F4" s="7">
        <f t="shared" si="0"/>
        <v>0</v>
      </c>
      <c r="G4" s="7">
        <f t="shared" si="0"/>
        <v>0</v>
      </c>
      <c r="H4" s="7">
        <f t="shared" si="0"/>
        <v>0</v>
      </c>
      <c r="I4" s="7">
        <f t="shared" si="0"/>
        <v>0</v>
      </c>
      <c r="J4" s="7">
        <f t="shared" si="0"/>
        <v>0</v>
      </c>
      <c r="K4" s="7">
        <f t="shared" si="0"/>
        <v>0</v>
      </c>
      <c r="L4" s="7">
        <f t="shared" si="0"/>
        <v>0</v>
      </c>
      <c r="M4" s="7">
        <f t="shared" si="0"/>
        <v>0</v>
      </c>
      <c r="N4" s="7">
        <f>+SUM(B4:M4)</f>
        <v>0</v>
      </c>
    </row>
    <row r="5" spans="1:14" x14ac:dyDescent="0.2">
      <c r="A5" s="12" t="s">
        <v>9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4">
        <f t="shared" ref="N5:N68" si="1">+SUM(B5:M5)</f>
        <v>0</v>
      </c>
    </row>
    <row r="6" spans="1:14" x14ac:dyDescent="0.2">
      <c r="A6" s="12" t="s">
        <v>10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4">
        <f t="shared" si="1"/>
        <v>0</v>
      </c>
    </row>
    <row r="7" spans="1:14" x14ac:dyDescent="0.2">
      <c r="A7" s="12" t="s">
        <v>11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4">
        <f t="shared" si="1"/>
        <v>0</v>
      </c>
    </row>
    <row r="8" spans="1:14" x14ac:dyDescent="0.2">
      <c r="A8" s="16" t="s">
        <v>12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4">
        <f t="shared" si="1"/>
        <v>0</v>
      </c>
    </row>
    <row r="9" spans="1:14" ht="13.5" thickBot="1" x14ac:dyDescent="0.25">
      <c r="A9" s="17" t="s">
        <v>13</v>
      </c>
      <c r="B9" s="14">
        <v>0</v>
      </c>
      <c r="C9" s="13">
        <v>0</v>
      </c>
      <c r="D9" s="13">
        <v>0</v>
      </c>
      <c r="E9" s="13">
        <v>0</v>
      </c>
      <c r="F9" s="14">
        <v>0</v>
      </c>
      <c r="G9" s="13">
        <v>0</v>
      </c>
      <c r="H9" s="13">
        <v>0</v>
      </c>
      <c r="I9" s="13">
        <v>0</v>
      </c>
      <c r="J9" s="14">
        <v>0</v>
      </c>
      <c r="K9" s="13">
        <v>0</v>
      </c>
      <c r="L9" s="13">
        <v>0</v>
      </c>
      <c r="M9" s="13">
        <v>0</v>
      </c>
      <c r="N9" s="14">
        <f t="shared" si="1"/>
        <v>0</v>
      </c>
    </row>
    <row r="10" spans="1:14" ht="13.5" thickBot="1" x14ac:dyDescent="0.25">
      <c r="A10" s="6" t="s">
        <v>14</v>
      </c>
      <c r="B10" s="7">
        <f>SUM(B11:B16)</f>
        <v>12833004.449999999</v>
      </c>
      <c r="C10" s="7">
        <f t="shared" ref="C10:M10" si="2">SUM(C11:C16)</f>
        <v>32681315.27</v>
      </c>
      <c r="D10" s="7">
        <f>SUM(D11:D16)</f>
        <v>95653759.090000004</v>
      </c>
      <c r="E10" s="7">
        <f t="shared" si="2"/>
        <v>89139651.939999998</v>
      </c>
      <c r="F10" s="7">
        <f t="shared" si="2"/>
        <v>88932264.709999993</v>
      </c>
      <c r="G10" s="7">
        <f t="shared" si="2"/>
        <v>122941992.58</v>
      </c>
      <c r="H10" s="7">
        <f t="shared" si="2"/>
        <v>114169610.63</v>
      </c>
      <c r="I10" s="7">
        <f t="shared" si="2"/>
        <v>105699718.8504</v>
      </c>
      <c r="J10" s="7">
        <f t="shared" si="2"/>
        <v>87915963</v>
      </c>
      <c r="K10" s="7">
        <f t="shared" si="2"/>
        <v>0</v>
      </c>
      <c r="L10" s="7">
        <f t="shared" si="2"/>
        <v>0</v>
      </c>
      <c r="M10" s="7">
        <f t="shared" si="2"/>
        <v>0</v>
      </c>
      <c r="N10" s="7">
        <f t="shared" si="1"/>
        <v>749967280.52039993</v>
      </c>
    </row>
    <row r="11" spans="1:14" x14ac:dyDescent="0.2">
      <c r="A11" s="18" t="s">
        <v>15</v>
      </c>
      <c r="B11" s="13">
        <v>12833004.449999999</v>
      </c>
      <c r="C11" s="89">
        <v>32681315.27</v>
      </c>
      <c r="D11" s="89">
        <v>95653759.090000004</v>
      </c>
      <c r="E11" s="89">
        <v>89139651.939999998</v>
      </c>
      <c r="F11" s="89">
        <v>88932264.709999993</v>
      </c>
      <c r="G11" s="89">
        <v>122941992.58</v>
      </c>
      <c r="H11" s="89">
        <v>114169610.63</v>
      </c>
      <c r="I11" s="89">
        <v>105699718.8504</v>
      </c>
      <c r="J11" s="89">
        <v>87915963</v>
      </c>
      <c r="K11" s="13">
        <v>0</v>
      </c>
      <c r="L11" s="13">
        <v>0</v>
      </c>
      <c r="M11" s="13">
        <v>0</v>
      </c>
      <c r="N11" s="14">
        <f t="shared" si="1"/>
        <v>749967280.52039993</v>
      </c>
    </row>
    <row r="12" spans="1:14" x14ac:dyDescent="0.2">
      <c r="A12" s="18" t="s">
        <v>16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4">
        <f t="shared" si="1"/>
        <v>0</v>
      </c>
    </row>
    <row r="13" spans="1:14" x14ac:dyDescent="0.2">
      <c r="A13" s="18" t="s">
        <v>17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>
        <f t="shared" si="1"/>
        <v>0</v>
      </c>
    </row>
    <row r="14" spans="1:14" x14ac:dyDescent="0.2">
      <c r="A14" s="18" t="s">
        <v>18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f t="shared" si="1"/>
        <v>0</v>
      </c>
    </row>
    <row r="15" spans="1:14" x14ac:dyDescent="0.2">
      <c r="A15" s="18" t="s">
        <v>19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>
        <f t="shared" si="1"/>
        <v>0</v>
      </c>
    </row>
    <row r="16" spans="1:14" ht="13.5" thickBot="1" x14ac:dyDescent="0.25">
      <c r="A16" s="18" t="s">
        <v>20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f t="shared" si="1"/>
        <v>0</v>
      </c>
    </row>
    <row r="17" spans="1:14" ht="13.5" thickBot="1" x14ac:dyDescent="0.25">
      <c r="A17" s="6" t="s">
        <v>21</v>
      </c>
      <c r="B17" s="7">
        <f>SUM(B18:B21)</f>
        <v>702545945.91999996</v>
      </c>
      <c r="C17" s="7">
        <f t="shared" ref="C17:M17" si="3">SUM(C18:C21)</f>
        <v>1078555097.25</v>
      </c>
      <c r="D17" s="7">
        <f t="shared" si="3"/>
        <v>1121365989.1900001</v>
      </c>
      <c r="E17" s="7">
        <f t="shared" si="3"/>
        <v>1262348969.05</v>
      </c>
      <c r="F17" s="7">
        <f t="shared" si="3"/>
        <v>1263352620.3399999</v>
      </c>
      <c r="G17" s="7">
        <f t="shared" si="3"/>
        <v>1229311036.3099999</v>
      </c>
      <c r="H17" s="7">
        <f t="shared" si="3"/>
        <v>937248306.70000005</v>
      </c>
      <c r="I17" s="7">
        <f t="shared" si="3"/>
        <v>1391431433.3336</v>
      </c>
      <c r="J17" s="7">
        <f t="shared" si="3"/>
        <v>850367283.73000002</v>
      </c>
      <c r="K17" s="7">
        <f t="shared" si="3"/>
        <v>0</v>
      </c>
      <c r="L17" s="7">
        <f t="shared" si="3"/>
        <v>0</v>
      </c>
      <c r="M17" s="7">
        <f t="shared" si="3"/>
        <v>0</v>
      </c>
      <c r="N17" s="7">
        <f t="shared" si="1"/>
        <v>9836526681.8235989</v>
      </c>
    </row>
    <row r="18" spans="1:14" x14ac:dyDescent="0.2">
      <c r="A18" s="18" t="s">
        <v>22</v>
      </c>
      <c r="B18" s="101">
        <v>702545945.91999996</v>
      </c>
      <c r="C18" s="89">
        <v>1078555097.25</v>
      </c>
      <c r="D18" s="89">
        <v>1121365989.1900001</v>
      </c>
      <c r="E18" s="89">
        <v>1262348969.05</v>
      </c>
      <c r="F18" s="89">
        <v>1263352620.3399999</v>
      </c>
      <c r="G18" s="89">
        <v>1229311036.3099999</v>
      </c>
      <c r="H18" s="89">
        <v>937248306.70000005</v>
      </c>
      <c r="I18" s="89">
        <v>1391431433.3336</v>
      </c>
      <c r="J18" s="89">
        <v>850367283.73000002</v>
      </c>
      <c r="K18" s="13">
        <v>0</v>
      </c>
      <c r="L18" s="13">
        <v>0</v>
      </c>
      <c r="M18" s="13">
        <v>0</v>
      </c>
      <c r="N18" s="14">
        <f t="shared" si="1"/>
        <v>9836526681.8235989</v>
      </c>
    </row>
    <row r="19" spans="1:14" x14ac:dyDescent="0.2">
      <c r="A19" s="18" t="s">
        <v>23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4">
        <f t="shared" si="1"/>
        <v>0</v>
      </c>
    </row>
    <row r="20" spans="1:14" x14ac:dyDescent="0.2">
      <c r="A20" s="18" t="s">
        <v>24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4">
        <f t="shared" si="1"/>
        <v>0</v>
      </c>
    </row>
    <row r="21" spans="1:14" ht="13.5" thickBot="1" x14ac:dyDescent="0.25">
      <c r="A21" s="18" t="s">
        <v>25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>
        <f t="shared" si="1"/>
        <v>0</v>
      </c>
    </row>
    <row r="22" spans="1:14" ht="13.5" thickBot="1" x14ac:dyDescent="0.25">
      <c r="A22" s="6" t="s">
        <v>26</v>
      </c>
      <c r="B22" s="45">
        <f>SUM(B23:B24)</f>
        <v>5340192</v>
      </c>
      <c r="C22" s="45">
        <f t="shared" ref="C22:M22" si="4">SUM(C23:C24)</f>
        <v>0</v>
      </c>
      <c r="D22" s="45">
        <f t="shared" si="4"/>
        <v>9372769.1999999993</v>
      </c>
      <c r="E22" s="45">
        <f t="shared" si="4"/>
        <v>6873362.0999999996</v>
      </c>
      <c r="F22" s="116">
        <f t="shared" si="4"/>
        <v>5415376.2000000002</v>
      </c>
      <c r="G22" s="45">
        <f t="shared" si="4"/>
        <v>4582241.4000000004</v>
      </c>
      <c r="H22" s="45">
        <f t="shared" si="4"/>
        <v>1403474.4</v>
      </c>
      <c r="I22" s="45">
        <f t="shared" si="4"/>
        <v>0</v>
      </c>
      <c r="J22" s="45">
        <f t="shared" si="4"/>
        <v>0</v>
      </c>
      <c r="K22" s="45">
        <f t="shared" si="4"/>
        <v>0</v>
      </c>
      <c r="L22" s="45">
        <f t="shared" si="4"/>
        <v>0</v>
      </c>
      <c r="M22" s="45">
        <f t="shared" si="4"/>
        <v>0</v>
      </c>
      <c r="N22" s="48">
        <f t="shared" si="1"/>
        <v>32987415.299999997</v>
      </c>
    </row>
    <row r="23" spans="1:14" x14ac:dyDescent="0.2">
      <c r="A23" s="18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5">
        <f t="shared" si="1"/>
        <v>0</v>
      </c>
    </row>
    <row r="24" spans="1:14" ht="13.5" thickBot="1" x14ac:dyDescent="0.25">
      <c r="A24" s="18" t="s">
        <v>28</v>
      </c>
      <c r="B24" s="13">
        <v>5340192</v>
      </c>
      <c r="C24" s="13">
        <v>0</v>
      </c>
      <c r="D24" s="92">
        <v>9372769.1999999993</v>
      </c>
      <c r="E24" s="92">
        <v>6873362.0999999996</v>
      </c>
      <c r="F24" s="92">
        <v>5415376.2000000002</v>
      </c>
      <c r="G24" s="92">
        <v>4582241.4000000004</v>
      </c>
      <c r="H24" s="92">
        <v>1403474.4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5">
        <f t="shared" si="1"/>
        <v>32987415.299999997</v>
      </c>
    </row>
    <row r="25" spans="1:14" ht="13.5" thickBot="1" x14ac:dyDescent="0.25">
      <c r="A25" s="6" t="s">
        <v>29</v>
      </c>
      <c r="B25" s="7">
        <f>SUM(B26:B36)</f>
        <v>1112767066.77</v>
      </c>
      <c r="C25" s="7">
        <f t="shared" ref="C25:M25" si="5">SUM(C26:C36)</f>
        <v>765445960.58000004</v>
      </c>
      <c r="D25" s="7">
        <f t="shared" si="5"/>
        <v>1401936281</v>
      </c>
      <c r="E25" s="7">
        <f t="shared" si="5"/>
        <v>2076418846.6399999</v>
      </c>
      <c r="F25" s="7">
        <f t="shared" si="5"/>
        <v>2218180299.5599999</v>
      </c>
      <c r="G25" s="7">
        <f t="shared" si="5"/>
        <v>2417415135.5599999</v>
      </c>
      <c r="H25" s="7">
        <f t="shared" si="5"/>
        <v>2320864853.8099999</v>
      </c>
      <c r="I25" s="7">
        <f t="shared" si="5"/>
        <v>2156552907.2514992</v>
      </c>
      <c r="J25" s="7">
        <f t="shared" si="5"/>
        <v>2630649071.7600002</v>
      </c>
      <c r="K25" s="7">
        <f t="shared" si="5"/>
        <v>0</v>
      </c>
      <c r="L25" s="7">
        <f t="shared" si="5"/>
        <v>0</v>
      </c>
      <c r="M25" s="7">
        <f t="shared" si="5"/>
        <v>0</v>
      </c>
      <c r="N25" s="7">
        <f t="shared" si="1"/>
        <v>17100230422.931498</v>
      </c>
    </row>
    <row r="26" spans="1:14" x14ac:dyDescent="0.2">
      <c r="A26" s="18" t="s">
        <v>30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89">
        <v>5291292.9000000004</v>
      </c>
      <c r="K26" s="13">
        <v>0</v>
      </c>
      <c r="L26" s="13">
        <v>0</v>
      </c>
      <c r="M26" s="13">
        <v>0</v>
      </c>
      <c r="N26" s="15">
        <f t="shared" si="1"/>
        <v>5291292.9000000004</v>
      </c>
    </row>
    <row r="27" spans="1:14" x14ac:dyDescent="0.2">
      <c r="A27" s="18" t="s">
        <v>31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5">
        <f t="shared" si="1"/>
        <v>0</v>
      </c>
    </row>
    <row r="28" spans="1:14" x14ac:dyDescent="0.2">
      <c r="A28" s="18" t="s">
        <v>32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5">
        <f t="shared" si="1"/>
        <v>0</v>
      </c>
    </row>
    <row r="29" spans="1:14" x14ac:dyDescent="0.2">
      <c r="A29" s="18" t="s">
        <v>33</v>
      </c>
      <c r="B29" s="13">
        <v>858897381.04999995</v>
      </c>
      <c r="C29" s="37">
        <v>570597590.75</v>
      </c>
      <c r="D29" s="37">
        <v>1163456360.6800001</v>
      </c>
      <c r="E29" s="37">
        <v>893354696.34000003</v>
      </c>
      <c r="F29" s="37">
        <v>1062037229.28</v>
      </c>
      <c r="G29" s="37">
        <v>1606935613.5</v>
      </c>
      <c r="H29" s="140">
        <v>1645588993.4400001</v>
      </c>
      <c r="I29" s="140">
        <v>1499077742.6054995</v>
      </c>
      <c r="J29" s="140">
        <v>1526938355.28</v>
      </c>
      <c r="K29" s="13">
        <v>0</v>
      </c>
      <c r="L29" s="13">
        <v>0</v>
      </c>
      <c r="M29" s="13">
        <v>0</v>
      </c>
      <c r="N29" s="15">
        <f t="shared" si="1"/>
        <v>10826883962.925501</v>
      </c>
    </row>
    <row r="30" spans="1:14" x14ac:dyDescent="0.2">
      <c r="A30" s="18" t="s">
        <v>34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5">
        <f t="shared" si="1"/>
        <v>0</v>
      </c>
    </row>
    <row r="31" spans="1:14" x14ac:dyDescent="0.2">
      <c r="A31" s="18" t="s">
        <v>35</v>
      </c>
      <c r="B31" s="13">
        <v>58932503.25</v>
      </c>
      <c r="C31" s="37">
        <v>24499207.350000001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5">
        <f t="shared" si="1"/>
        <v>83431710.599999994</v>
      </c>
    </row>
    <row r="32" spans="1:14" x14ac:dyDescent="0.2">
      <c r="A32" s="18" t="s">
        <v>36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5">
        <f t="shared" si="1"/>
        <v>0</v>
      </c>
    </row>
    <row r="33" spans="1:14" x14ac:dyDescent="0.2">
      <c r="A33" s="18" t="s">
        <v>37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5">
        <f t="shared" si="1"/>
        <v>0</v>
      </c>
    </row>
    <row r="34" spans="1:14" x14ac:dyDescent="0.2">
      <c r="A34" s="18" t="s">
        <v>38</v>
      </c>
      <c r="B34" s="13">
        <v>194937182.47</v>
      </c>
      <c r="C34" s="37">
        <v>170349162.47999999</v>
      </c>
      <c r="D34" s="37">
        <v>238479920.31999999</v>
      </c>
      <c r="E34" s="37">
        <v>1183064150.3</v>
      </c>
      <c r="F34" s="37">
        <v>1156143070.28</v>
      </c>
      <c r="G34" s="37">
        <v>810479522.05999994</v>
      </c>
      <c r="H34" s="140">
        <v>675275860.37</v>
      </c>
      <c r="I34" s="140">
        <v>657475164.64599991</v>
      </c>
      <c r="J34" s="140">
        <v>1098419423.5799999</v>
      </c>
      <c r="K34" s="13">
        <v>0</v>
      </c>
      <c r="L34" s="13">
        <v>0</v>
      </c>
      <c r="M34" s="13">
        <v>0</v>
      </c>
      <c r="N34" s="15">
        <f t="shared" si="1"/>
        <v>6184623456.5059996</v>
      </c>
    </row>
    <row r="35" spans="1:14" x14ac:dyDescent="0.2">
      <c r="A35" s="18" t="s">
        <v>39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5">
        <f t="shared" si="1"/>
        <v>0</v>
      </c>
    </row>
    <row r="36" spans="1:14" ht="13.5" thickBot="1" x14ac:dyDescent="0.25">
      <c r="A36" s="18" t="s">
        <v>40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1"/>
        <v>0</v>
      </c>
    </row>
    <row r="37" spans="1:14" ht="13.5" thickBot="1" x14ac:dyDescent="0.25">
      <c r="A37" s="6" t="s">
        <v>41</v>
      </c>
      <c r="B37" s="7">
        <f>B38</f>
        <v>0</v>
      </c>
      <c r="C37" s="7">
        <f t="shared" ref="C37:M37" si="6">C38</f>
        <v>0</v>
      </c>
      <c r="D37" s="7">
        <f t="shared" si="6"/>
        <v>0</v>
      </c>
      <c r="E37" s="7">
        <f t="shared" si="6"/>
        <v>0</v>
      </c>
      <c r="F37" s="7">
        <f t="shared" si="6"/>
        <v>0</v>
      </c>
      <c r="G37" s="7">
        <f t="shared" si="6"/>
        <v>0</v>
      </c>
      <c r="H37" s="7">
        <f t="shared" si="6"/>
        <v>0</v>
      </c>
      <c r="I37" s="7">
        <f t="shared" si="6"/>
        <v>0</v>
      </c>
      <c r="J37" s="7">
        <f t="shared" si="6"/>
        <v>0</v>
      </c>
      <c r="K37" s="7">
        <f t="shared" si="6"/>
        <v>0</v>
      </c>
      <c r="L37" s="7">
        <f t="shared" si="6"/>
        <v>0</v>
      </c>
      <c r="M37" s="7">
        <f t="shared" si="6"/>
        <v>0</v>
      </c>
      <c r="N37" s="7">
        <f t="shared" si="1"/>
        <v>0</v>
      </c>
    </row>
    <row r="38" spans="1:14" ht="13.5" thickBot="1" x14ac:dyDescent="0.25">
      <c r="A38" s="21" t="s">
        <v>41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15">
        <f t="shared" si="1"/>
        <v>0</v>
      </c>
    </row>
    <row r="39" spans="1:14" ht="13.5" thickBot="1" x14ac:dyDescent="0.25">
      <c r="A39" s="6" t="s">
        <v>42</v>
      </c>
      <c r="B39" s="7">
        <f>SUM(B40:B49)</f>
        <v>620309234.24000001</v>
      </c>
      <c r="C39" s="7">
        <f t="shared" ref="C39:M39" si="7">SUM(C40:C49)</f>
        <v>820610243.71000004</v>
      </c>
      <c r="D39" s="7">
        <f t="shared" si="7"/>
        <v>416028352.40999997</v>
      </c>
      <c r="E39" s="7">
        <f t="shared" si="7"/>
        <v>636699514.18000007</v>
      </c>
      <c r="F39" s="7">
        <f t="shared" si="7"/>
        <v>878109820.06000006</v>
      </c>
      <c r="G39" s="7">
        <f t="shared" si="7"/>
        <v>1004709238.26</v>
      </c>
      <c r="H39" s="7">
        <f t="shared" si="7"/>
        <v>1059409330.88</v>
      </c>
      <c r="I39" s="7">
        <f t="shared" si="7"/>
        <v>1364094499.7424998</v>
      </c>
      <c r="J39" s="7">
        <f t="shared" si="7"/>
        <v>1423708256.29</v>
      </c>
      <c r="K39" s="7">
        <f t="shared" si="7"/>
        <v>0</v>
      </c>
      <c r="L39" s="7">
        <f t="shared" si="7"/>
        <v>0</v>
      </c>
      <c r="M39" s="7">
        <f t="shared" si="7"/>
        <v>0</v>
      </c>
      <c r="N39" s="7">
        <f t="shared" si="1"/>
        <v>8223678489.7725</v>
      </c>
    </row>
    <row r="40" spans="1:14" x14ac:dyDescent="0.2">
      <c r="A40" s="18" t="s">
        <v>43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5">
        <f t="shared" si="1"/>
        <v>0</v>
      </c>
    </row>
    <row r="41" spans="1:14" x14ac:dyDescent="0.2">
      <c r="A41" s="18" t="s">
        <v>44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5">
        <f t="shared" si="1"/>
        <v>0</v>
      </c>
    </row>
    <row r="42" spans="1:14" x14ac:dyDescent="0.2">
      <c r="A42" s="18" t="s">
        <v>45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5">
        <f t="shared" si="1"/>
        <v>0</v>
      </c>
    </row>
    <row r="43" spans="1:14" x14ac:dyDescent="0.2">
      <c r="A43" s="18" t="s">
        <v>46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5">
        <f t="shared" si="1"/>
        <v>0</v>
      </c>
    </row>
    <row r="44" spans="1:14" x14ac:dyDescent="0.2">
      <c r="A44" s="18" t="s">
        <v>47</v>
      </c>
      <c r="B44" s="13">
        <v>8562874.9600000009</v>
      </c>
      <c r="C44" s="37">
        <v>4949643.7</v>
      </c>
      <c r="D44" s="37">
        <v>12180525.15</v>
      </c>
      <c r="E44" s="37">
        <v>22663258.57</v>
      </c>
      <c r="F44" s="37">
        <v>16471936.189999999</v>
      </c>
      <c r="G44" s="37">
        <v>6546776.29</v>
      </c>
      <c r="H44" s="140">
        <v>13740796.93</v>
      </c>
      <c r="I44" s="140">
        <v>5033629.8515999997</v>
      </c>
      <c r="J44" s="140">
        <v>15070715.039999999</v>
      </c>
      <c r="K44" s="13">
        <v>0</v>
      </c>
      <c r="L44" s="13">
        <v>0</v>
      </c>
      <c r="M44" s="13">
        <v>0</v>
      </c>
      <c r="N44" s="15">
        <f t="shared" si="1"/>
        <v>105220156.6816</v>
      </c>
    </row>
    <row r="45" spans="1:14" x14ac:dyDescent="0.2">
      <c r="A45" s="18" t="s">
        <v>48</v>
      </c>
      <c r="B45" s="13">
        <v>611746359.27999997</v>
      </c>
      <c r="C45" s="37">
        <v>815660600.00999999</v>
      </c>
      <c r="D45" s="37">
        <v>403847827.25999999</v>
      </c>
      <c r="E45" s="37">
        <v>614036255.61000001</v>
      </c>
      <c r="F45" s="37">
        <v>861637883.87</v>
      </c>
      <c r="G45" s="37">
        <v>998162461.97000003</v>
      </c>
      <c r="H45" s="140">
        <v>1045668533.95</v>
      </c>
      <c r="I45" s="140">
        <v>1359060869.8908999</v>
      </c>
      <c r="J45" s="140">
        <v>1408637541.25</v>
      </c>
      <c r="K45" s="13">
        <v>0</v>
      </c>
      <c r="L45" s="13">
        <v>0</v>
      </c>
      <c r="M45" s="13">
        <v>0</v>
      </c>
      <c r="N45" s="15">
        <f t="shared" si="1"/>
        <v>8118458333.0908995</v>
      </c>
    </row>
    <row r="46" spans="1:14" x14ac:dyDescent="0.2">
      <c r="A46" s="18" t="s">
        <v>49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5">
        <f t="shared" si="1"/>
        <v>0</v>
      </c>
    </row>
    <row r="47" spans="1:14" x14ac:dyDescent="0.2">
      <c r="A47" s="18" t="s">
        <v>50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5">
        <f t="shared" si="1"/>
        <v>0</v>
      </c>
    </row>
    <row r="48" spans="1:14" x14ac:dyDescent="0.2">
      <c r="A48" s="18" t="s">
        <v>51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5">
        <f t="shared" si="1"/>
        <v>0</v>
      </c>
    </row>
    <row r="49" spans="1:14" ht="13.5" thickBot="1" x14ac:dyDescent="0.25">
      <c r="A49" s="18" t="s">
        <v>52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5">
        <f t="shared" si="1"/>
        <v>0</v>
      </c>
    </row>
    <row r="50" spans="1:14" ht="13.5" thickBot="1" x14ac:dyDescent="0.25">
      <c r="A50" s="6" t="s">
        <v>53</v>
      </c>
      <c r="B50" s="7">
        <f>SUM(B51:B57)</f>
        <v>200797110</v>
      </c>
      <c r="C50" s="7">
        <f t="shared" ref="C50:M50" si="8">SUM(C51:C57)</f>
        <v>192986010</v>
      </c>
      <c r="D50" s="7">
        <f t="shared" si="8"/>
        <v>126401900</v>
      </c>
      <c r="E50" s="7">
        <f t="shared" si="8"/>
        <v>155063800</v>
      </c>
      <c r="F50" s="7">
        <f t="shared" si="8"/>
        <v>215917250</v>
      </c>
      <c r="G50" s="7">
        <f t="shared" si="8"/>
        <v>162515500</v>
      </c>
      <c r="H50" s="7">
        <f t="shared" si="8"/>
        <v>286370500</v>
      </c>
      <c r="I50" s="7">
        <f t="shared" si="8"/>
        <v>410928331.5</v>
      </c>
      <c r="J50" s="7">
        <f t="shared" si="8"/>
        <v>163736728.5</v>
      </c>
      <c r="K50" s="7">
        <f t="shared" si="8"/>
        <v>0</v>
      </c>
      <c r="L50" s="7">
        <f t="shared" si="8"/>
        <v>0</v>
      </c>
      <c r="M50" s="7">
        <f t="shared" si="8"/>
        <v>0</v>
      </c>
      <c r="N50" s="7">
        <f t="shared" si="1"/>
        <v>1914717130</v>
      </c>
    </row>
    <row r="51" spans="1:14" x14ac:dyDescent="0.2">
      <c r="A51" s="18" t="s">
        <v>54</v>
      </c>
      <c r="B51" s="13">
        <v>200797110</v>
      </c>
      <c r="C51" s="89">
        <v>192986010</v>
      </c>
      <c r="D51" s="89">
        <v>126401900</v>
      </c>
      <c r="E51" s="37">
        <v>155063800</v>
      </c>
      <c r="F51" s="89">
        <v>215917250</v>
      </c>
      <c r="G51" s="89">
        <v>162515500</v>
      </c>
      <c r="H51" s="89">
        <v>286370500</v>
      </c>
      <c r="I51" s="89">
        <v>410928331.5</v>
      </c>
      <c r="J51" s="89">
        <v>163736728.5</v>
      </c>
      <c r="K51" s="13">
        <v>0</v>
      </c>
      <c r="L51" s="13">
        <v>0</v>
      </c>
      <c r="M51" s="13">
        <v>0</v>
      </c>
      <c r="N51" s="15">
        <f t="shared" si="1"/>
        <v>1914717130</v>
      </c>
    </row>
    <row r="52" spans="1:14" x14ac:dyDescent="0.2">
      <c r="A52" s="18" t="s">
        <v>55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5">
        <f t="shared" si="1"/>
        <v>0</v>
      </c>
    </row>
    <row r="53" spans="1:14" x14ac:dyDescent="0.2">
      <c r="A53" s="18" t="s">
        <v>56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5">
        <f t="shared" si="1"/>
        <v>0</v>
      </c>
    </row>
    <row r="54" spans="1:14" x14ac:dyDescent="0.2">
      <c r="A54" s="18" t="s">
        <v>57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5">
        <f t="shared" si="1"/>
        <v>0</v>
      </c>
    </row>
    <row r="55" spans="1:14" x14ac:dyDescent="0.2">
      <c r="A55" s="18" t="s">
        <v>58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5">
        <f t="shared" si="1"/>
        <v>0</v>
      </c>
    </row>
    <row r="56" spans="1:14" x14ac:dyDescent="0.2">
      <c r="A56" s="18" t="s">
        <v>59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5">
        <f t="shared" si="1"/>
        <v>0</v>
      </c>
    </row>
    <row r="57" spans="1:14" ht="13.5" thickBot="1" x14ac:dyDescent="0.25">
      <c r="A57" s="18" t="s">
        <v>60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1"/>
        <v>0</v>
      </c>
    </row>
    <row r="58" spans="1:14" ht="23.25" thickBot="1" x14ac:dyDescent="0.25">
      <c r="A58" s="6" t="s">
        <v>61</v>
      </c>
      <c r="B58" s="7">
        <f>SUM(B59:B73)</f>
        <v>440209551.53999996</v>
      </c>
      <c r="C58" s="7">
        <f t="shared" ref="C58:M58" si="9">SUM(C59:C73)</f>
        <v>492424923.00999999</v>
      </c>
      <c r="D58" s="7">
        <f t="shared" si="9"/>
        <v>485273034.93999994</v>
      </c>
      <c r="E58" s="7">
        <f t="shared" si="9"/>
        <v>722812660.69000006</v>
      </c>
      <c r="F58" s="7">
        <f t="shared" si="9"/>
        <v>719803297.14999998</v>
      </c>
      <c r="G58" s="7">
        <f t="shared" si="9"/>
        <v>671863865.88999999</v>
      </c>
      <c r="H58" s="7">
        <f t="shared" si="9"/>
        <v>920644220.22000003</v>
      </c>
      <c r="I58" s="7">
        <f t="shared" si="9"/>
        <v>969128028.34829998</v>
      </c>
      <c r="J58" s="7">
        <f t="shared" si="9"/>
        <v>882126543.07000005</v>
      </c>
      <c r="K58" s="7">
        <f t="shared" si="9"/>
        <v>0</v>
      </c>
      <c r="L58" s="7">
        <f t="shared" si="9"/>
        <v>0</v>
      </c>
      <c r="M58" s="7">
        <f t="shared" si="9"/>
        <v>0</v>
      </c>
      <c r="N58" s="7">
        <f t="shared" si="1"/>
        <v>6304286124.8582993</v>
      </c>
    </row>
    <row r="59" spans="1:14" x14ac:dyDescent="0.2">
      <c r="A59" s="18" t="s">
        <v>62</v>
      </c>
      <c r="B59" s="13">
        <v>97735125</v>
      </c>
      <c r="C59" s="89">
        <v>111706162.5</v>
      </c>
      <c r="D59" s="89">
        <v>78659065</v>
      </c>
      <c r="E59" s="37">
        <v>127631000</v>
      </c>
      <c r="F59" s="89">
        <v>105686060</v>
      </c>
      <c r="G59" s="89">
        <v>83512345</v>
      </c>
      <c r="H59" s="89">
        <v>122888100</v>
      </c>
      <c r="I59" s="89">
        <v>140022160</v>
      </c>
      <c r="J59" s="89">
        <v>155019909</v>
      </c>
      <c r="K59" s="13">
        <v>0</v>
      </c>
      <c r="L59" s="13">
        <v>0</v>
      </c>
      <c r="M59" s="13">
        <v>0</v>
      </c>
      <c r="N59" s="15">
        <f t="shared" si="1"/>
        <v>1022859926.5</v>
      </c>
    </row>
    <row r="60" spans="1:14" x14ac:dyDescent="0.2">
      <c r="A60" s="18" t="s">
        <v>63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5">
        <f t="shared" si="1"/>
        <v>0</v>
      </c>
    </row>
    <row r="61" spans="1:14" x14ac:dyDescent="0.2">
      <c r="A61" s="18" t="s">
        <v>64</v>
      </c>
      <c r="B61" s="13">
        <v>205137013.16</v>
      </c>
      <c r="C61" s="37">
        <v>225868387.19999999</v>
      </c>
      <c r="D61" s="37">
        <v>200242936.40000001</v>
      </c>
      <c r="E61" s="37">
        <v>300672090</v>
      </c>
      <c r="F61" s="37">
        <v>362842615.12</v>
      </c>
      <c r="G61" s="37">
        <v>274740286.92000002</v>
      </c>
      <c r="H61" s="140">
        <v>448033768.60000002</v>
      </c>
      <c r="I61" s="140">
        <v>454368127.27999991</v>
      </c>
      <c r="J61" s="140">
        <v>357184923.19999999</v>
      </c>
      <c r="K61" s="13">
        <v>0</v>
      </c>
      <c r="L61" s="13">
        <v>0</v>
      </c>
      <c r="M61" s="13">
        <v>0</v>
      </c>
      <c r="N61" s="15">
        <f t="shared" si="1"/>
        <v>2829090147.8799996</v>
      </c>
    </row>
    <row r="62" spans="1:14" x14ac:dyDescent="0.2">
      <c r="A62" s="18" t="s">
        <v>65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5">
        <f t="shared" si="1"/>
        <v>0</v>
      </c>
    </row>
    <row r="63" spans="1:14" x14ac:dyDescent="0.2">
      <c r="A63" s="18" t="s">
        <v>66</v>
      </c>
      <c r="B63" s="13">
        <v>98247973.379999995</v>
      </c>
      <c r="C63" s="37">
        <v>116584173.31</v>
      </c>
      <c r="D63" s="37">
        <v>184397533.53999999</v>
      </c>
      <c r="E63" s="37">
        <v>277844570.69</v>
      </c>
      <c r="F63" s="37">
        <v>232822959.72999999</v>
      </c>
      <c r="G63" s="37">
        <v>255696233.97</v>
      </c>
      <c r="H63" s="140">
        <v>331035351.62</v>
      </c>
      <c r="I63" s="140">
        <v>347271991.06829995</v>
      </c>
      <c r="J63" s="140">
        <v>327604055.47000003</v>
      </c>
      <c r="K63" s="13">
        <v>0</v>
      </c>
      <c r="L63" s="13">
        <v>0</v>
      </c>
      <c r="M63" s="13">
        <v>0</v>
      </c>
      <c r="N63" s="15">
        <f t="shared" si="1"/>
        <v>2171504842.7783003</v>
      </c>
    </row>
    <row r="64" spans="1:14" x14ac:dyDescent="0.2">
      <c r="A64" s="18" t="s">
        <v>67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5">
        <f t="shared" si="1"/>
        <v>0</v>
      </c>
    </row>
    <row r="65" spans="1:14" x14ac:dyDescent="0.2">
      <c r="A65" s="18" t="s">
        <v>68</v>
      </c>
      <c r="B65" s="13">
        <v>39089440</v>
      </c>
      <c r="C65" s="37">
        <v>38266200</v>
      </c>
      <c r="D65" s="37">
        <v>21973500</v>
      </c>
      <c r="E65" s="37">
        <v>16665000</v>
      </c>
      <c r="F65" s="37">
        <v>18039750</v>
      </c>
      <c r="G65" s="37">
        <v>57915000</v>
      </c>
      <c r="H65" s="140">
        <v>18687000</v>
      </c>
      <c r="I65" s="140">
        <v>27465750</v>
      </c>
      <c r="J65" s="140">
        <v>41038960</v>
      </c>
      <c r="K65" s="13">
        <v>0</v>
      </c>
      <c r="L65" s="13">
        <v>0</v>
      </c>
      <c r="M65" s="13">
        <v>0</v>
      </c>
      <c r="N65" s="15">
        <f t="shared" si="1"/>
        <v>279140600</v>
      </c>
    </row>
    <row r="66" spans="1:14" x14ac:dyDescent="0.2">
      <c r="A66" s="18" t="s">
        <v>69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5">
        <f t="shared" si="1"/>
        <v>0</v>
      </c>
    </row>
    <row r="67" spans="1:14" x14ac:dyDescent="0.2">
      <c r="A67" s="18" t="s">
        <v>70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1"/>
        <v>0</v>
      </c>
    </row>
    <row r="68" spans="1:14" x14ac:dyDescent="0.2">
      <c r="A68" s="18" t="s">
        <v>71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5">
        <f t="shared" si="1"/>
        <v>0</v>
      </c>
    </row>
    <row r="69" spans="1:14" x14ac:dyDescent="0.2">
      <c r="A69" s="18" t="s">
        <v>72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5">
        <f t="shared" ref="N69:N100" si="10">+SUM(B69:M69)</f>
        <v>0</v>
      </c>
    </row>
    <row r="70" spans="1:14" x14ac:dyDescent="0.2">
      <c r="A70" s="18" t="s">
        <v>73</v>
      </c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10"/>
        <v>0</v>
      </c>
    </row>
    <row r="71" spans="1:14" ht="22.5" x14ac:dyDescent="0.2">
      <c r="A71" s="18" t="s">
        <v>74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5">
        <f t="shared" si="10"/>
        <v>0</v>
      </c>
    </row>
    <row r="72" spans="1:14" ht="22.5" x14ac:dyDescent="0.2">
      <c r="A72" s="18" t="s">
        <v>75</v>
      </c>
      <c r="B72" s="13">
        <v>0</v>
      </c>
      <c r="C72" s="13">
        <v>0</v>
      </c>
      <c r="D72" s="13">
        <v>0</v>
      </c>
      <c r="E72" s="13">
        <v>0</v>
      </c>
      <c r="F72" s="37">
        <v>411912.3</v>
      </c>
      <c r="G72" s="13">
        <v>0</v>
      </c>
      <c r="H72" s="13">
        <v>0</v>
      </c>
      <c r="I72" s="13">
        <v>0</v>
      </c>
      <c r="J72" s="140">
        <v>1278695.3999999999</v>
      </c>
      <c r="K72" s="13">
        <v>0</v>
      </c>
      <c r="L72" s="13">
        <v>0</v>
      </c>
      <c r="M72" s="13">
        <v>0</v>
      </c>
      <c r="N72" s="15">
        <f t="shared" si="10"/>
        <v>1690607.7</v>
      </c>
    </row>
    <row r="73" spans="1:14" ht="13.5" thickBot="1" x14ac:dyDescent="0.25">
      <c r="A73" s="18" t="s">
        <v>76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5">
        <f t="shared" si="10"/>
        <v>0</v>
      </c>
    </row>
    <row r="74" spans="1:14" ht="13.5" thickBot="1" x14ac:dyDescent="0.25">
      <c r="A74" s="6" t="s">
        <v>77</v>
      </c>
      <c r="B74" s="7">
        <f>SUM(B75:B80)</f>
        <v>57573752.990000002</v>
      </c>
      <c r="C74" s="7">
        <f t="shared" ref="C74:M74" si="11">SUM(C75:C80)</f>
        <v>61258768.799999997</v>
      </c>
      <c r="D74" s="7">
        <f t="shared" si="11"/>
        <v>53782146.299999997</v>
      </c>
      <c r="E74" s="7">
        <f t="shared" si="11"/>
        <v>64652690.099999994</v>
      </c>
      <c r="F74" s="7">
        <f t="shared" si="11"/>
        <v>52104394.240000002</v>
      </c>
      <c r="G74" s="7">
        <f t="shared" si="11"/>
        <v>61446059.399999999</v>
      </c>
      <c r="H74" s="7">
        <f t="shared" si="11"/>
        <v>85815232.200000003</v>
      </c>
      <c r="I74" s="7">
        <f t="shared" si="11"/>
        <v>96030828.300000012</v>
      </c>
      <c r="J74" s="7">
        <f t="shared" si="11"/>
        <v>119227392</v>
      </c>
      <c r="K74" s="7">
        <f t="shared" si="11"/>
        <v>0</v>
      </c>
      <c r="L74" s="7">
        <f t="shared" si="11"/>
        <v>0</v>
      </c>
      <c r="M74" s="7">
        <f t="shared" si="11"/>
        <v>0</v>
      </c>
      <c r="N74" s="7">
        <f t="shared" si="10"/>
        <v>651891264.32999992</v>
      </c>
    </row>
    <row r="75" spans="1:14" x14ac:dyDescent="0.2">
      <c r="A75" s="18" t="s">
        <v>78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5">
        <f t="shared" si="10"/>
        <v>0</v>
      </c>
    </row>
    <row r="76" spans="1:14" x14ac:dyDescent="0.2">
      <c r="A76" s="18" t="s">
        <v>79</v>
      </c>
      <c r="B76" s="13">
        <v>56241104.990000002</v>
      </c>
      <c r="C76" s="37">
        <v>56621154.299999997</v>
      </c>
      <c r="D76" s="37">
        <v>53782146.299999997</v>
      </c>
      <c r="E76" s="13">
        <v>59393685.299999997</v>
      </c>
      <c r="F76" s="37">
        <v>45972448.5</v>
      </c>
      <c r="G76" s="37">
        <v>50414766.299999997</v>
      </c>
      <c r="H76" s="140">
        <v>78415620.299999997</v>
      </c>
      <c r="I76" s="140">
        <v>77429605.200000018</v>
      </c>
      <c r="J76" s="140">
        <v>107341459.2</v>
      </c>
      <c r="K76" s="13">
        <v>0</v>
      </c>
      <c r="L76" s="13">
        <v>0</v>
      </c>
      <c r="M76" s="13">
        <v>0</v>
      </c>
      <c r="N76" s="15">
        <f t="shared" si="10"/>
        <v>585611990.3900001</v>
      </c>
    </row>
    <row r="77" spans="1:14" x14ac:dyDescent="0.2">
      <c r="A77" s="18" t="s">
        <v>80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5">
        <f t="shared" si="10"/>
        <v>0</v>
      </c>
    </row>
    <row r="78" spans="1:14" x14ac:dyDescent="0.2">
      <c r="A78" s="18" t="s">
        <v>81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5">
        <f t="shared" si="10"/>
        <v>0</v>
      </c>
    </row>
    <row r="79" spans="1:14" x14ac:dyDescent="0.2">
      <c r="A79" s="18" t="s">
        <v>82</v>
      </c>
      <c r="B79" s="13">
        <v>1332648</v>
      </c>
      <c r="C79" s="37">
        <v>4637614.5</v>
      </c>
      <c r="D79" s="13">
        <v>0</v>
      </c>
      <c r="E79" s="37">
        <v>5259004.8</v>
      </c>
      <c r="F79" s="37">
        <v>3286878</v>
      </c>
      <c r="G79" s="37">
        <v>11031293.1</v>
      </c>
      <c r="H79" s="13">
        <v>7399611.9000000004</v>
      </c>
      <c r="I79" s="140">
        <v>18601223.099999998</v>
      </c>
      <c r="J79" s="140">
        <v>11885932.800000001</v>
      </c>
      <c r="K79" s="13">
        <v>0</v>
      </c>
      <c r="L79" s="13">
        <v>0</v>
      </c>
      <c r="M79" s="13">
        <v>0</v>
      </c>
      <c r="N79" s="15">
        <f t="shared" si="10"/>
        <v>63434206.199999988</v>
      </c>
    </row>
    <row r="80" spans="1:14" ht="13.5" thickBot="1" x14ac:dyDescent="0.25">
      <c r="A80" s="18" t="s">
        <v>13</v>
      </c>
      <c r="B80" s="13">
        <v>0</v>
      </c>
      <c r="C80" s="13">
        <v>0</v>
      </c>
      <c r="D80" s="13">
        <v>0</v>
      </c>
      <c r="E80" s="13">
        <v>0</v>
      </c>
      <c r="F80" s="92">
        <v>2845067.74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5">
        <f t="shared" si="10"/>
        <v>2845067.74</v>
      </c>
    </row>
    <row r="81" spans="1:14" ht="13.5" thickBot="1" x14ac:dyDescent="0.25">
      <c r="A81" s="6" t="s">
        <v>83</v>
      </c>
      <c r="B81" s="7">
        <f>SUM(B82:B85)</f>
        <v>0</v>
      </c>
      <c r="C81" s="7">
        <f t="shared" ref="C81:M81" si="12">SUM(C82:C85)</f>
        <v>0</v>
      </c>
      <c r="D81" s="7">
        <f t="shared" si="12"/>
        <v>8909916.4000000004</v>
      </c>
      <c r="E81" s="7">
        <f t="shared" si="12"/>
        <v>0</v>
      </c>
      <c r="F81" s="7">
        <f t="shared" si="12"/>
        <v>0</v>
      </c>
      <c r="G81" s="7">
        <f t="shared" si="12"/>
        <v>0</v>
      </c>
      <c r="H81" s="7">
        <f t="shared" si="12"/>
        <v>0</v>
      </c>
      <c r="I81" s="7">
        <f t="shared" si="12"/>
        <v>0</v>
      </c>
      <c r="J81" s="7">
        <f t="shared" si="12"/>
        <v>0</v>
      </c>
      <c r="K81" s="7">
        <f t="shared" si="12"/>
        <v>0</v>
      </c>
      <c r="L81" s="7">
        <f t="shared" si="12"/>
        <v>0</v>
      </c>
      <c r="M81" s="7">
        <f t="shared" si="12"/>
        <v>0</v>
      </c>
      <c r="N81" s="7">
        <f t="shared" si="10"/>
        <v>8909916.4000000004</v>
      </c>
    </row>
    <row r="82" spans="1:14" x14ac:dyDescent="0.2">
      <c r="A82" s="18" t="s">
        <v>84</v>
      </c>
      <c r="B82" s="13">
        <v>0</v>
      </c>
      <c r="C82" s="13">
        <v>0</v>
      </c>
      <c r="D82" s="13">
        <v>8909916.4000000004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f t="shared" si="10"/>
        <v>8909916.4000000004</v>
      </c>
    </row>
    <row r="83" spans="1:14" x14ac:dyDescent="0.2">
      <c r="A83" s="18" t="s">
        <v>85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f t="shared" si="10"/>
        <v>0</v>
      </c>
    </row>
    <row r="84" spans="1:14" x14ac:dyDescent="0.2">
      <c r="A84" s="18" t="s">
        <v>86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f t="shared" si="10"/>
        <v>0</v>
      </c>
    </row>
    <row r="85" spans="1:14" ht="13.5" thickBot="1" x14ac:dyDescent="0.25">
      <c r="A85" s="18" t="s">
        <v>13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f t="shared" si="10"/>
        <v>0</v>
      </c>
    </row>
    <row r="86" spans="1:14" ht="13.5" thickBot="1" x14ac:dyDescent="0.25">
      <c r="A86" s="6" t="s">
        <v>87</v>
      </c>
      <c r="B86" s="7">
        <f>SUM(B87:B94)</f>
        <v>8258254.6200000001</v>
      </c>
      <c r="C86" s="7">
        <f t="shared" ref="C86:M86" si="13">SUM(C87:C94)</f>
        <v>40430963.210000001</v>
      </c>
      <c r="D86" s="7">
        <f t="shared" si="13"/>
        <v>56940537.020000003</v>
      </c>
      <c r="E86" s="7">
        <f t="shared" si="13"/>
        <v>181139600.68000001</v>
      </c>
      <c r="F86" s="7">
        <f t="shared" si="13"/>
        <v>377836729.41000003</v>
      </c>
      <c r="G86" s="7">
        <f t="shared" si="13"/>
        <v>401672540.76999998</v>
      </c>
      <c r="H86" s="7">
        <f t="shared" si="13"/>
        <v>569003148.43000007</v>
      </c>
      <c r="I86" s="7">
        <f t="shared" si="13"/>
        <v>472306022.34239995</v>
      </c>
      <c r="J86" s="7">
        <f t="shared" si="13"/>
        <v>376899279.88999999</v>
      </c>
      <c r="K86" s="7">
        <f t="shared" si="13"/>
        <v>0</v>
      </c>
      <c r="L86" s="7">
        <f t="shared" si="13"/>
        <v>0</v>
      </c>
      <c r="M86" s="7">
        <f t="shared" si="13"/>
        <v>0</v>
      </c>
      <c r="N86" s="7">
        <f t="shared" si="10"/>
        <v>2484487076.3723998</v>
      </c>
    </row>
    <row r="87" spans="1:14" x14ac:dyDescent="0.2">
      <c r="A87" s="18" t="s">
        <v>88</v>
      </c>
      <c r="B87" s="13">
        <v>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5">
        <f t="shared" si="10"/>
        <v>0</v>
      </c>
    </row>
    <row r="88" spans="1:14" x14ac:dyDescent="0.2">
      <c r="A88" s="18" t="s">
        <v>89</v>
      </c>
      <c r="B88" s="13">
        <v>8258254.6200000001</v>
      </c>
      <c r="C88" s="37">
        <v>40430963.210000001</v>
      </c>
      <c r="D88" s="37">
        <v>56940537.020000003</v>
      </c>
      <c r="E88" s="13">
        <v>181139600.68000001</v>
      </c>
      <c r="F88" s="37">
        <v>131696780.61</v>
      </c>
      <c r="G88" s="37">
        <v>134599794.37</v>
      </c>
      <c r="H88" s="140">
        <v>164799410.83000001</v>
      </c>
      <c r="I88" s="140">
        <v>172567757.94240001</v>
      </c>
      <c r="J88" s="140">
        <v>244088148.28999999</v>
      </c>
      <c r="K88" s="13">
        <v>0</v>
      </c>
      <c r="L88" s="13">
        <v>0</v>
      </c>
      <c r="M88" s="13">
        <v>0</v>
      </c>
      <c r="N88" s="15">
        <f t="shared" si="10"/>
        <v>1134521247.5724001</v>
      </c>
    </row>
    <row r="89" spans="1:14" x14ac:dyDescent="0.2">
      <c r="A89" s="18" t="s">
        <v>90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5">
        <f t="shared" si="10"/>
        <v>0</v>
      </c>
    </row>
    <row r="90" spans="1:14" x14ac:dyDescent="0.2">
      <c r="A90" s="18" t="s">
        <v>91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5">
        <f t="shared" si="10"/>
        <v>0</v>
      </c>
    </row>
    <row r="91" spans="1:14" x14ac:dyDescent="0.2">
      <c r="A91" s="18" t="s">
        <v>131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5">
        <f t="shared" si="10"/>
        <v>0</v>
      </c>
    </row>
    <row r="92" spans="1:14" x14ac:dyDescent="0.2">
      <c r="A92" s="18" t="s">
        <v>93</v>
      </c>
      <c r="B92" s="13">
        <v>0</v>
      </c>
      <c r="C92" s="13">
        <v>0</v>
      </c>
      <c r="D92" s="13">
        <v>0</v>
      </c>
      <c r="E92" s="13">
        <v>0</v>
      </c>
      <c r="F92" s="37">
        <v>246139948.80000001</v>
      </c>
      <c r="G92" s="37">
        <v>267072746.40000001</v>
      </c>
      <c r="H92" s="140">
        <v>404203737.60000002</v>
      </c>
      <c r="I92" s="140">
        <v>264473748</v>
      </c>
      <c r="J92" s="140">
        <v>132811131.59999999</v>
      </c>
      <c r="K92" s="13">
        <v>0</v>
      </c>
      <c r="L92" s="13">
        <v>0</v>
      </c>
      <c r="M92" s="13">
        <v>0</v>
      </c>
      <c r="N92" s="15">
        <f t="shared" si="10"/>
        <v>1314701312.4000001</v>
      </c>
    </row>
    <row r="93" spans="1:14" x14ac:dyDescent="0.2">
      <c r="A93" s="18" t="s">
        <v>92</v>
      </c>
      <c r="B93" s="13">
        <v>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5">
        <f t="shared" si="10"/>
        <v>0</v>
      </c>
    </row>
    <row r="94" spans="1:14" ht="13.5" thickBot="1" x14ac:dyDescent="0.25">
      <c r="A94" s="18" t="s">
        <v>13</v>
      </c>
      <c r="B94" s="13">
        <v>0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92">
        <v>35264516.399999999</v>
      </c>
      <c r="J94" s="13">
        <v>0</v>
      </c>
      <c r="K94" s="13">
        <v>0</v>
      </c>
      <c r="L94" s="13">
        <v>0</v>
      </c>
      <c r="M94" s="13">
        <v>0</v>
      </c>
      <c r="N94" s="15">
        <f t="shared" si="10"/>
        <v>35264516.399999999</v>
      </c>
    </row>
    <row r="95" spans="1:14" ht="13.5" thickBot="1" x14ac:dyDescent="0.25">
      <c r="A95" s="6" t="s">
        <v>94</v>
      </c>
      <c r="B95" s="7">
        <f>SUM(B96:B98)</f>
        <v>1197136.5</v>
      </c>
      <c r="C95" s="7">
        <f t="shared" ref="C95:M95" si="14">SUM(C96:C98)</f>
        <v>0</v>
      </c>
      <c r="D95" s="7">
        <f t="shared" si="14"/>
        <v>0</v>
      </c>
      <c r="E95" s="7">
        <f t="shared" si="14"/>
        <v>1610037.9</v>
      </c>
      <c r="F95" s="7">
        <f t="shared" si="14"/>
        <v>2471473.7999999998</v>
      </c>
      <c r="G95" s="7">
        <f t="shared" si="14"/>
        <v>1881985.8</v>
      </c>
      <c r="H95" s="7">
        <f t="shared" si="14"/>
        <v>2021142.3</v>
      </c>
      <c r="I95" s="7">
        <f t="shared" si="14"/>
        <v>1409889</v>
      </c>
      <c r="J95" s="7">
        <f t="shared" si="14"/>
        <v>1474689.9</v>
      </c>
      <c r="K95" s="7">
        <f t="shared" si="14"/>
        <v>0</v>
      </c>
      <c r="L95" s="7">
        <f t="shared" si="14"/>
        <v>0</v>
      </c>
      <c r="M95" s="7">
        <f t="shared" si="14"/>
        <v>0</v>
      </c>
      <c r="N95" s="7">
        <f t="shared" si="10"/>
        <v>12066355.199999999</v>
      </c>
    </row>
    <row r="96" spans="1:14" x14ac:dyDescent="0.2">
      <c r="A96" s="18" t="s">
        <v>95</v>
      </c>
      <c r="B96" s="13">
        <v>1197136.5</v>
      </c>
      <c r="C96" s="13">
        <v>0</v>
      </c>
      <c r="D96" s="13">
        <v>0</v>
      </c>
      <c r="E96" s="89">
        <v>1610037.9</v>
      </c>
      <c r="F96" s="89">
        <v>2471473.7999999998</v>
      </c>
      <c r="G96" s="89">
        <v>1881985.8</v>
      </c>
      <c r="H96" s="89">
        <v>2021142.3</v>
      </c>
      <c r="I96" s="89">
        <v>1409889</v>
      </c>
      <c r="J96" s="89">
        <v>1474689.9</v>
      </c>
      <c r="K96" s="13">
        <v>0</v>
      </c>
      <c r="L96" s="13">
        <v>0</v>
      </c>
      <c r="M96" s="13">
        <v>0</v>
      </c>
      <c r="N96" s="15">
        <f t="shared" si="10"/>
        <v>12066355.199999999</v>
      </c>
    </row>
    <row r="97" spans="1:15" x14ac:dyDescent="0.2">
      <c r="A97" s="18" t="s">
        <v>96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5">
        <f t="shared" si="10"/>
        <v>0</v>
      </c>
    </row>
    <row r="98" spans="1:15" ht="13.5" thickBot="1" x14ac:dyDescent="0.25">
      <c r="A98" s="18" t="s">
        <v>13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5">
        <f t="shared" si="10"/>
        <v>0</v>
      </c>
    </row>
    <row r="99" spans="1:15" ht="13.5" thickBot="1" x14ac:dyDescent="0.25">
      <c r="A99" s="6" t="s">
        <v>97</v>
      </c>
      <c r="B99" s="7">
        <f>B100</f>
        <v>31996547.390000001</v>
      </c>
      <c r="C99" s="7">
        <f t="shared" ref="C99:M99" si="15">C100</f>
        <v>25623947.899999999</v>
      </c>
      <c r="D99" s="7">
        <f t="shared" si="15"/>
        <v>51673718.659999996</v>
      </c>
      <c r="E99" s="7">
        <f t="shared" si="15"/>
        <v>73534159.689999998</v>
      </c>
      <c r="F99" s="7">
        <f t="shared" si="15"/>
        <v>63506743.100000001</v>
      </c>
      <c r="G99" s="7">
        <f t="shared" si="15"/>
        <v>49437468.920000002</v>
      </c>
      <c r="H99" s="7">
        <f t="shared" si="15"/>
        <v>60763130.299999997</v>
      </c>
      <c r="I99" s="7">
        <f t="shared" si="15"/>
        <v>42493794.840000004</v>
      </c>
      <c r="J99" s="7">
        <f t="shared" si="15"/>
        <v>54458313.780000001</v>
      </c>
      <c r="K99" s="7">
        <f t="shared" si="15"/>
        <v>0</v>
      </c>
      <c r="L99" s="7">
        <f t="shared" si="15"/>
        <v>0</v>
      </c>
      <c r="M99" s="7">
        <f t="shared" si="15"/>
        <v>0</v>
      </c>
      <c r="N99" s="7">
        <f t="shared" si="10"/>
        <v>453487824.57999992</v>
      </c>
    </row>
    <row r="100" spans="1:15" ht="13.5" thickBot="1" x14ac:dyDescent="0.25">
      <c r="A100" s="24" t="s">
        <v>97</v>
      </c>
      <c r="B100" s="41">
        <v>31996547.390000001</v>
      </c>
      <c r="C100" s="39">
        <v>25623947.899999999</v>
      </c>
      <c r="D100" s="110">
        <v>51673718.659999996</v>
      </c>
      <c r="E100" s="39">
        <v>73534159.689999998</v>
      </c>
      <c r="F100" s="39">
        <v>63506743.100000001</v>
      </c>
      <c r="G100" s="39">
        <v>49437468.920000002</v>
      </c>
      <c r="H100" s="39">
        <v>60763130.299999997</v>
      </c>
      <c r="I100" s="39">
        <v>42493794.840000004</v>
      </c>
      <c r="J100" s="39">
        <v>54458313.780000001</v>
      </c>
      <c r="K100" s="41">
        <v>0</v>
      </c>
      <c r="L100" s="41">
        <v>0</v>
      </c>
      <c r="M100" s="41">
        <v>0</v>
      </c>
      <c r="N100" s="46">
        <f t="shared" si="10"/>
        <v>453487824.57999992</v>
      </c>
    </row>
    <row r="101" spans="1:15" ht="13.5" thickBot="1" x14ac:dyDescent="0.25">
      <c r="A101" s="25" t="s">
        <v>7</v>
      </c>
      <c r="B101" s="47">
        <f>B4+B10+B17+B22+B25+B37+B39+B50+B58+B74+B81+B86+B95+B99</f>
        <v>3193827796.4199996</v>
      </c>
      <c r="C101" s="47">
        <f>C4+C10+C17+C22+C25+C37+C39+C50+C58+C74+C81+C86+C95+C99</f>
        <v>3510017229.73</v>
      </c>
      <c r="D101" s="47">
        <f t="shared" ref="D101:N101" si="16">D99+D95+D86+D81+D74+D58+D50+D39+D37+D25+D22+D17+D10+D4</f>
        <v>3827338404.21</v>
      </c>
      <c r="E101" s="47">
        <f t="shared" si="16"/>
        <v>5270293292.9699993</v>
      </c>
      <c r="F101" s="47">
        <f t="shared" si="16"/>
        <v>5885630268.5699997</v>
      </c>
      <c r="G101" s="47">
        <f t="shared" si="16"/>
        <v>6127777064.8899994</v>
      </c>
      <c r="H101" s="47">
        <f t="shared" si="16"/>
        <v>6357712949.8699999</v>
      </c>
      <c r="I101" s="47">
        <f t="shared" si="16"/>
        <v>7010075453.5086994</v>
      </c>
      <c r="J101" s="47">
        <f t="shared" si="16"/>
        <v>6590563521.9200001</v>
      </c>
      <c r="K101" s="47">
        <f t="shared" si="16"/>
        <v>0</v>
      </c>
      <c r="L101" s="47">
        <f t="shared" si="16"/>
        <v>0</v>
      </c>
      <c r="M101" s="47">
        <f t="shared" si="16"/>
        <v>0</v>
      </c>
      <c r="N101" s="47">
        <f t="shared" si="16"/>
        <v>47773235982.088699</v>
      </c>
      <c r="O101" s="67"/>
    </row>
    <row r="103" spans="1:15" x14ac:dyDescent="0.2">
      <c r="B103" s="67"/>
      <c r="C103" s="67"/>
      <c r="D103" s="67"/>
      <c r="E103" s="67"/>
      <c r="F103" s="118"/>
      <c r="G103" s="67"/>
      <c r="H103" s="67"/>
      <c r="I103" s="67"/>
      <c r="J103" s="67"/>
      <c r="K103" s="67"/>
    </row>
  </sheetData>
  <mergeCells count="1">
    <mergeCell ref="A1:N2"/>
  </mergeCells>
  <pageMargins left="0.75" right="0.75" top="1" bottom="1" header="0" footer="0"/>
  <pageSetup paperSize="9" scale="4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4"/>
  <sheetViews>
    <sheetView tabSelected="1" view="pageBreakPreview" zoomScale="78" zoomScaleNormal="78" zoomScaleSheetLayoutView="78" workbookViewId="0">
      <pane xSplit="1" ySplit="4" topLeftCell="B5" activePane="bottomRight" state="frozen"/>
      <selection activeCell="P8" sqref="P8"/>
      <selection pane="topRight" activeCell="P8" sqref="P8"/>
      <selection pane="bottomLeft" activeCell="P8" sqref="P8"/>
      <selection pane="bottomRight" activeCell="F6" sqref="F6"/>
    </sheetView>
  </sheetViews>
  <sheetFormatPr baseColWidth="10" defaultRowHeight="12.75" x14ac:dyDescent="0.2"/>
  <cols>
    <col min="1" max="1" width="21.85546875" style="49" customWidth="1"/>
    <col min="2" max="2" width="18" style="49" customWidth="1"/>
    <col min="3" max="3" width="19.42578125" style="49" customWidth="1"/>
    <col min="4" max="4" width="17" style="49" customWidth="1"/>
    <col min="5" max="5" width="19.28515625" style="49" customWidth="1"/>
    <col min="6" max="6" width="17.85546875" style="49" customWidth="1"/>
    <col min="7" max="7" width="17.140625" style="49" customWidth="1"/>
    <col min="8" max="8" width="17.5703125" style="49" bestFit="1" customWidth="1"/>
    <col min="9" max="9" width="18.140625" style="49" bestFit="1" customWidth="1"/>
    <col min="10" max="10" width="17.5703125" style="49" bestFit="1" customWidth="1"/>
    <col min="11" max="12" width="13.7109375" style="49" customWidth="1"/>
    <col min="13" max="13" width="15" style="49" customWidth="1"/>
    <col min="14" max="14" width="18.7109375" style="49" bestFit="1" customWidth="1"/>
    <col min="15" max="248" width="11.42578125" style="49"/>
    <col min="249" max="249" width="21.85546875" style="49" customWidth="1"/>
    <col min="250" max="262" width="13.7109375" style="49" customWidth="1"/>
    <col min="263" max="504" width="11.42578125" style="49"/>
    <col min="505" max="505" width="21.85546875" style="49" customWidth="1"/>
    <col min="506" max="518" width="13.7109375" style="49" customWidth="1"/>
    <col min="519" max="760" width="11.42578125" style="49"/>
    <col min="761" max="761" width="21.85546875" style="49" customWidth="1"/>
    <col min="762" max="774" width="13.7109375" style="49" customWidth="1"/>
    <col min="775" max="1016" width="11.42578125" style="49"/>
    <col min="1017" max="1017" width="21.85546875" style="49" customWidth="1"/>
    <col min="1018" max="1030" width="13.7109375" style="49" customWidth="1"/>
    <col min="1031" max="1272" width="11.42578125" style="49"/>
    <col min="1273" max="1273" width="21.85546875" style="49" customWidth="1"/>
    <col min="1274" max="1286" width="13.7109375" style="49" customWidth="1"/>
    <col min="1287" max="1528" width="11.42578125" style="49"/>
    <col min="1529" max="1529" width="21.85546875" style="49" customWidth="1"/>
    <col min="1530" max="1542" width="13.7109375" style="49" customWidth="1"/>
    <col min="1543" max="1784" width="11.42578125" style="49"/>
    <col min="1785" max="1785" width="21.85546875" style="49" customWidth="1"/>
    <col min="1786" max="1798" width="13.7109375" style="49" customWidth="1"/>
    <col min="1799" max="2040" width="11.42578125" style="49"/>
    <col min="2041" max="2041" width="21.85546875" style="49" customWidth="1"/>
    <col min="2042" max="2054" width="13.7109375" style="49" customWidth="1"/>
    <col min="2055" max="2296" width="11.42578125" style="49"/>
    <col min="2297" max="2297" width="21.85546875" style="49" customWidth="1"/>
    <col min="2298" max="2310" width="13.7109375" style="49" customWidth="1"/>
    <col min="2311" max="2552" width="11.42578125" style="49"/>
    <col min="2553" max="2553" width="21.85546875" style="49" customWidth="1"/>
    <col min="2554" max="2566" width="13.7109375" style="49" customWidth="1"/>
    <col min="2567" max="2808" width="11.42578125" style="49"/>
    <col min="2809" max="2809" width="21.85546875" style="49" customWidth="1"/>
    <col min="2810" max="2822" width="13.7109375" style="49" customWidth="1"/>
    <col min="2823" max="3064" width="11.42578125" style="49"/>
    <col min="3065" max="3065" width="21.85546875" style="49" customWidth="1"/>
    <col min="3066" max="3078" width="13.7109375" style="49" customWidth="1"/>
    <col min="3079" max="3320" width="11.42578125" style="49"/>
    <col min="3321" max="3321" width="21.85546875" style="49" customWidth="1"/>
    <col min="3322" max="3334" width="13.7109375" style="49" customWidth="1"/>
    <col min="3335" max="3576" width="11.42578125" style="49"/>
    <col min="3577" max="3577" width="21.85546875" style="49" customWidth="1"/>
    <col min="3578" max="3590" width="13.7109375" style="49" customWidth="1"/>
    <col min="3591" max="3832" width="11.42578125" style="49"/>
    <col min="3833" max="3833" width="21.85546875" style="49" customWidth="1"/>
    <col min="3834" max="3846" width="13.7109375" style="49" customWidth="1"/>
    <col min="3847" max="4088" width="11.42578125" style="49"/>
    <col min="4089" max="4089" width="21.85546875" style="49" customWidth="1"/>
    <col min="4090" max="4102" width="13.7109375" style="49" customWidth="1"/>
    <col min="4103" max="4344" width="11.42578125" style="49"/>
    <col min="4345" max="4345" width="21.85546875" style="49" customWidth="1"/>
    <col min="4346" max="4358" width="13.7109375" style="49" customWidth="1"/>
    <col min="4359" max="4600" width="11.42578125" style="49"/>
    <col min="4601" max="4601" width="21.85546875" style="49" customWidth="1"/>
    <col min="4602" max="4614" width="13.7109375" style="49" customWidth="1"/>
    <col min="4615" max="4856" width="11.42578125" style="49"/>
    <col min="4857" max="4857" width="21.85546875" style="49" customWidth="1"/>
    <col min="4858" max="4870" width="13.7109375" style="49" customWidth="1"/>
    <col min="4871" max="5112" width="11.42578125" style="49"/>
    <col min="5113" max="5113" width="21.85546875" style="49" customWidth="1"/>
    <col min="5114" max="5126" width="13.7109375" style="49" customWidth="1"/>
    <col min="5127" max="5368" width="11.42578125" style="49"/>
    <col min="5369" max="5369" width="21.85546875" style="49" customWidth="1"/>
    <col min="5370" max="5382" width="13.7109375" style="49" customWidth="1"/>
    <col min="5383" max="5624" width="11.42578125" style="49"/>
    <col min="5625" max="5625" width="21.85546875" style="49" customWidth="1"/>
    <col min="5626" max="5638" width="13.7109375" style="49" customWidth="1"/>
    <col min="5639" max="5880" width="11.42578125" style="49"/>
    <col min="5881" max="5881" width="21.85546875" style="49" customWidth="1"/>
    <col min="5882" max="5894" width="13.7109375" style="49" customWidth="1"/>
    <col min="5895" max="6136" width="11.42578125" style="49"/>
    <col min="6137" max="6137" width="21.85546875" style="49" customWidth="1"/>
    <col min="6138" max="6150" width="13.7109375" style="49" customWidth="1"/>
    <col min="6151" max="6392" width="11.42578125" style="49"/>
    <col min="6393" max="6393" width="21.85546875" style="49" customWidth="1"/>
    <col min="6394" max="6406" width="13.7109375" style="49" customWidth="1"/>
    <col min="6407" max="6648" width="11.42578125" style="49"/>
    <col min="6649" max="6649" width="21.85546875" style="49" customWidth="1"/>
    <col min="6650" max="6662" width="13.7109375" style="49" customWidth="1"/>
    <col min="6663" max="6904" width="11.42578125" style="49"/>
    <col min="6905" max="6905" width="21.85546875" style="49" customWidth="1"/>
    <col min="6906" max="6918" width="13.7109375" style="49" customWidth="1"/>
    <col min="6919" max="7160" width="11.42578125" style="49"/>
    <col min="7161" max="7161" width="21.85546875" style="49" customWidth="1"/>
    <col min="7162" max="7174" width="13.7109375" style="49" customWidth="1"/>
    <col min="7175" max="7416" width="11.42578125" style="49"/>
    <col min="7417" max="7417" width="21.85546875" style="49" customWidth="1"/>
    <col min="7418" max="7430" width="13.7109375" style="49" customWidth="1"/>
    <col min="7431" max="7672" width="11.42578125" style="49"/>
    <col min="7673" max="7673" width="21.85546875" style="49" customWidth="1"/>
    <col min="7674" max="7686" width="13.7109375" style="49" customWidth="1"/>
    <col min="7687" max="7928" width="11.42578125" style="49"/>
    <col min="7929" max="7929" width="21.85546875" style="49" customWidth="1"/>
    <col min="7930" max="7942" width="13.7109375" style="49" customWidth="1"/>
    <col min="7943" max="8184" width="11.42578125" style="49"/>
    <col min="8185" max="8185" width="21.85546875" style="49" customWidth="1"/>
    <col min="8186" max="8198" width="13.7109375" style="49" customWidth="1"/>
    <col min="8199" max="8440" width="11.42578125" style="49"/>
    <col min="8441" max="8441" width="21.85546875" style="49" customWidth="1"/>
    <col min="8442" max="8454" width="13.7109375" style="49" customWidth="1"/>
    <col min="8455" max="8696" width="11.42578125" style="49"/>
    <col min="8697" max="8697" width="21.85546875" style="49" customWidth="1"/>
    <col min="8698" max="8710" width="13.7109375" style="49" customWidth="1"/>
    <col min="8711" max="8952" width="11.42578125" style="49"/>
    <col min="8953" max="8953" width="21.85546875" style="49" customWidth="1"/>
    <col min="8954" max="8966" width="13.7109375" style="49" customWidth="1"/>
    <col min="8967" max="9208" width="11.42578125" style="49"/>
    <col min="9209" max="9209" width="21.85546875" style="49" customWidth="1"/>
    <col min="9210" max="9222" width="13.7109375" style="49" customWidth="1"/>
    <col min="9223" max="9464" width="11.42578125" style="49"/>
    <col min="9465" max="9465" width="21.85546875" style="49" customWidth="1"/>
    <col min="9466" max="9478" width="13.7109375" style="49" customWidth="1"/>
    <col min="9479" max="9720" width="11.42578125" style="49"/>
    <col min="9721" max="9721" width="21.85546875" style="49" customWidth="1"/>
    <col min="9722" max="9734" width="13.7109375" style="49" customWidth="1"/>
    <col min="9735" max="9976" width="11.42578125" style="49"/>
    <col min="9977" max="9977" width="21.85546875" style="49" customWidth="1"/>
    <col min="9978" max="9990" width="13.7109375" style="49" customWidth="1"/>
    <col min="9991" max="10232" width="11.42578125" style="49"/>
    <col min="10233" max="10233" width="21.85546875" style="49" customWidth="1"/>
    <col min="10234" max="10246" width="13.7109375" style="49" customWidth="1"/>
    <col min="10247" max="10488" width="11.42578125" style="49"/>
    <col min="10489" max="10489" width="21.85546875" style="49" customWidth="1"/>
    <col min="10490" max="10502" width="13.7109375" style="49" customWidth="1"/>
    <col min="10503" max="10744" width="11.42578125" style="49"/>
    <col min="10745" max="10745" width="21.85546875" style="49" customWidth="1"/>
    <col min="10746" max="10758" width="13.7109375" style="49" customWidth="1"/>
    <col min="10759" max="11000" width="11.42578125" style="49"/>
    <col min="11001" max="11001" width="21.85546875" style="49" customWidth="1"/>
    <col min="11002" max="11014" width="13.7109375" style="49" customWidth="1"/>
    <col min="11015" max="11256" width="11.42578125" style="49"/>
    <col min="11257" max="11257" width="21.85546875" style="49" customWidth="1"/>
    <col min="11258" max="11270" width="13.7109375" style="49" customWidth="1"/>
    <col min="11271" max="11512" width="11.42578125" style="49"/>
    <col min="11513" max="11513" width="21.85546875" style="49" customWidth="1"/>
    <col min="11514" max="11526" width="13.7109375" style="49" customWidth="1"/>
    <col min="11527" max="11768" width="11.42578125" style="49"/>
    <col min="11769" max="11769" width="21.85546875" style="49" customWidth="1"/>
    <col min="11770" max="11782" width="13.7109375" style="49" customWidth="1"/>
    <col min="11783" max="12024" width="11.42578125" style="49"/>
    <col min="12025" max="12025" width="21.85546875" style="49" customWidth="1"/>
    <col min="12026" max="12038" width="13.7109375" style="49" customWidth="1"/>
    <col min="12039" max="12280" width="11.42578125" style="49"/>
    <col min="12281" max="12281" width="21.85546875" style="49" customWidth="1"/>
    <col min="12282" max="12294" width="13.7109375" style="49" customWidth="1"/>
    <col min="12295" max="12536" width="11.42578125" style="49"/>
    <col min="12537" max="12537" width="21.85546875" style="49" customWidth="1"/>
    <col min="12538" max="12550" width="13.7109375" style="49" customWidth="1"/>
    <col min="12551" max="12792" width="11.42578125" style="49"/>
    <col min="12793" max="12793" width="21.85546875" style="49" customWidth="1"/>
    <col min="12794" max="12806" width="13.7109375" style="49" customWidth="1"/>
    <col min="12807" max="13048" width="11.42578125" style="49"/>
    <col min="13049" max="13049" width="21.85546875" style="49" customWidth="1"/>
    <col min="13050" max="13062" width="13.7109375" style="49" customWidth="1"/>
    <col min="13063" max="13304" width="11.42578125" style="49"/>
    <col min="13305" max="13305" width="21.85546875" style="49" customWidth="1"/>
    <col min="13306" max="13318" width="13.7109375" style="49" customWidth="1"/>
    <col min="13319" max="13560" width="11.42578125" style="49"/>
    <col min="13561" max="13561" width="21.85546875" style="49" customWidth="1"/>
    <col min="13562" max="13574" width="13.7109375" style="49" customWidth="1"/>
    <col min="13575" max="13816" width="11.42578125" style="49"/>
    <col min="13817" max="13817" width="21.85546875" style="49" customWidth="1"/>
    <col min="13818" max="13830" width="13.7109375" style="49" customWidth="1"/>
    <col min="13831" max="14072" width="11.42578125" style="49"/>
    <col min="14073" max="14073" width="21.85546875" style="49" customWidth="1"/>
    <col min="14074" max="14086" width="13.7109375" style="49" customWidth="1"/>
    <col min="14087" max="14328" width="11.42578125" style="49"/>
    <col min="14329" max="14329" width="21.85546875" style="49" customWidth="1"/>
    <col min="14330" max="14342" width="13.7109375" style="49" customWidth="1"/>
    <col min="14343" max="14584" width="11.42578125" style="49"/>
    <col min="14585" max="14585" width="21.85546875" style="49" customWidth="1"/>
    <col min="14586" max="14598" width="13.7109375" style="49" customWidth="1"/>
    <col min="14599" max="14840" width="11.42578125" style="49"/>
    <col min="14841" max="14841" width="21.85546875" style="49" customWidth="1"/>
    <col min="14842" max="14854" width="13.7109375" style="49" customWidth="1"/>
    <col min="14855" max="15096" width="11.42578125" style="49"/>
    <col min="15097" max="15097" width="21.85546875" style="49" customWidth="1"/>
    <col min="15098" max="15110" width="13.7109375" style="49" customWidth="1"/>
    <col min="15111" max="15352" width="11.42578125" style="49"/>
    <col min="15353" max="15353" width="21.85546875" style="49" customWidth="1"/>
    <col min="15354" max="15366" width="13.7109375" style="49" customWidth="1"/>
    <col min="15367" max="15608" width="11.42578125" style="49"/>
    <col min="15609" max="15609" width="21.85546875" style="49" customWidth="1"/>
    <col min="15610" max="15622" width="13.7109375" style="49" customWidth="1"/>
    <col min="15623" max="15864" width="11.42578125" style="49"/>
    <col min="15865" max="15865" width="21.85546875" style="49" customWidth="1"/>
    <col min="15866" max="15878" width="13.7109375" style="49" customWidth="1"/>
    <col min="15879" max="16120" width="11.42578125" style="49"/>
    <col min="16121" max="16121" width="21.85546875" style="49" customWidth="1"/>
    <col min="16122" max="16134" width="13.7109375" style="49" customWidth="1"/>
    <col min="16135" max="16384" width="11.42578125" style="49"/>
  </cols>
  <sheetData>
    <row r="1" spans="1:15" x14ac:dyDescent="0.2">
      <c r="A1" s="154" t="s">
        <v>139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5" ht="13.5" thickBot="1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5" ht="15.75" customHeight="1" thickBot="1" x14ac:dyDescent="0.25">
      <c r="A3" s="155" t="s">
        <v>130</v>
      </c>
      <c r="B3" s="157" t="s">
        <v>111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9"/>
      <c r="N3" s="155" t="s">
        <v>7</v>
      </c>
    </row>
    <row r="4" spans="1:15" ht="24.75" customHeight="1" thickBot="1" x14ac:dyDescent="0.25">
      <c r="A4" s="156"/>
      <c r="B4" s="50" t="s">
        <v>112</v>
      </c>
      <c r="C4" s="51" t="s">
        <v>113</v>
      </c>
      <c r="D4" s="51" t="s">
        <v>114</v>
      </c>
      <c r="E4" s="51" t="s">
        <v>115</v>
      </c>
      <c r="F4" s="51" t="s">
        <v>116</v>
      </c>
      <c r="G4" s="51" t="s">
        <v>117</v>
      </c>
      <c r="H4" s="51" t="s">
        <v>118</v>
      </c>
      <c r="I4" s="51" t="s">
        <v>119</v>
      </c>
      <c r="J4" s="51" t="s">
        <v>120</v>
      </c>
      <c r="K4" s="51" t="s">
        <v>121</v>
      </c>
      <c r="L4" s="51" t="s">
        <v>122</v>
      </c>
      <c r="M4" s="60" t="s">
        <v>123</v>
      </c>
      <c r="N4" s="156"/>
    </row>
    <row r="5" spans="1:15" ht="39.950000000000003" customHeight="1" x14ac:dyDescent="0.2">
      <c r="A5" s="52" t="s">
        <v>124</v>
      </c>
      <c r="B5" s="53">
        <f>'ING-MES-FERROSUR'!B101</f>
        <v>2354573946.8699999</v>
      </c>
      <c r="C5" s="53">
        <f>'ING-MES-FERROSUR'!C101</f>
        <v>2899403720.71</v>
      </c>
      <c r="D5" s="53">
        <f>'ING-MES-FERROSUR'!D101</f>
        <v>3286040593.04</v>
      </c>
      <c r="E5" s="53">
        <f>'ING-MES-FERROSUR'!E101</f>
        <v>3081527557.6900001</v>
      </c>
      <c r="F5" s="53">
        <f>'ING-MES-FERROSUR'!F101</f>
        <v>4474561519.8799992</v>
      </c>
      <c r="G5" s="53">
        <f>'ING-MES-FERROSUR'!G101</f>
        <v>4482048085.289999</v>
      </c>
      <c r="H5" s="53">
        <f>'ING-MES-FERROSUR'!H101</f>
        <v>5257008085.0600004</v>
      </c>
      <c r="I5" s="53">
        <f>'ING-MES-FERROSUR'!I101</f>
        <v>5345882360.0500002</v>
      </c>
      <c r="J5" s="53">
        <f>'ING-MES-FERROSUR'!J101</f>
        <v>5491563035.1499996</v>
      </c>
      <c r="K5" s="53">
        <f>'ING-MES-FERROSUR'!K101</f>
        <v>0</v>
      </c>
      <c r="L5" s="53">
        <f>'ING-MES-FERROSUR'!L101</f>
        <v>0</v>
      </c>
      <c r="M5" s="53">
        <f>'ING-MES-FERROSUR'!M101</f>
        <v>0</v>
      </c>
      <c r="N5" s="62">
        <f>SUM(B5:M5)</f>
        <v>36672608903.739998</v>
      </c>
    </row>
    <row r="6" spans="1:15" ht="39.950000000000003" customHeight="1" x14ac:dyDescent="0.2">
      <c r="A6" s="55" t="s">
        <v>2</v>
      </c>
      <c r="B6" s="54">
        <f>'ING-MES-FEPSA'!B101</f>
        <v>2250192864.7800002</v>
      </c>
      <c r="C6" s="54">
        <f>'ING-MES-FEPSA'!C101</f>
        <v>2975861672.6700006</v>
      </c>
      <c r="D6" s="54">
        <f>'ING-MES-FEPSA'!D101</f>
        <v>3407158177.9200001</v>
      </c>
      <c r="E6" s="54">
        <f>'ING-MES-FEPSA'!E101</f>
        <v>6126300404.4799995</v>
      </c>
      <c r="F6" s="54">
        <f>'ING-MES-FEPSA'!F101</f>
        <v>7268489858.5499983</v>
      </c>
      <c r="G6" s="54">
        <f>'ING-MES-FEPSA'!G101</f>
        <v>7042604149.2999992</v>
      </c>
      <c r="H6" s="54">
        <f>'ING-MES-FEPSA'!H101</f>
        <v>6168775804.9800005</v>
      </c>
      <c r="I6" s="54">
        <f>'ING-MES-FEPSA'!I101</f>
        <v>6341767188.2300014</v>
      </c>
      <c r="J6" s="54">
        <f>'ING-MES-FEPSA'!J101</f>
        <v>6966779049.0100002</v>
      </c>
      <c r="K6" s="54">
        <f>'ING-MES-FEPSA'!K101</f>
        <v>0</v>
      </c>
      <c r="L6" s="54">
        <f>'ING-MES-FEPSA'!L101</f>
        <v>0</v>
      </c>
      <c r="M6" s="54">
        <f>'ING-MES-FEPSA'!M101</f>
        <v>0</v>
      </c>
      <c r="N6" s="61">
        <f>SUM(B6:M6)</f>
        <v>48547929169.920006</v>
      </c>
    </row>
    <row r="7" spans="1:15" ht="39.950000000000003" customHeight="1" x14ac:dyDescent="0.2">
      <c r="A7" s="55" t="s">
        <v>3</v>
      </c>
      <c r="B7" s="54">
        <f>'ING-MES-NCA'!B101</f>
        <v>3091010298.6300001</v>
      </c>
      <c r="C7" s="54">
        <f>'ING-MES-NCA'!C101</f>
        <v>3194269487.2300005</v>
      </c>
      <c r="D7" s="54">
        <f>'ING-MES-NCA'!D101</f>
        <v>4236591076.9100003</v>
      </c>
      <c r="E7" s="54">
        <f>'ING-MES-NCA'!E101</f>
        <v>5515462444.3599997</v>
      </c>
      <c r="F7" s="54">
        <f>'ING-MES-NCA'!F101</f>
        <v>6596388323.2699995</v>
      </c>
      <c r="G7" s="54">
        <f>'ING-MES-NCA'!G101</f>
        <v>7659138815.9799995</v>
      </c>
      <c r="H7" s="54">
        <f>'ING-MES-NCA'!H101</f>
        <v>10361856700.07</v>
      </c>
      <c r="I7" s="54">
        <f>'ING-MES-NCA'!I101</f>
        <v>9299403418.1700001</v>
      </c>
      <c r="J7" s="54">
        <f>'ING-MES-NCA'!J101</f>
        <v>8828565414.25</v>
      </c>
      <c r="K7" s="54">
        <f>'ING-MES-NCA'!K101</f>
        <v>0</v>
      </c>
      <c r="L7" s="54">
        <f>'ING-MES-NCA'!L101</f>
        <v>0</v>
      </c>
      <c r="M7" s="54">
        <f>'ING-MES-NCA'!M101</f>
        <v>0</v>
      </c>
      <c r="N7" s="61">
        <f>SUM(B7:M7)</f>
        <v>58782685978.869995</v>
      </c>
    </row>
    <row r="8" spans="1:15" ht="39.950000000000003" customHeight="1" x14ac:dyDescent="0.2">
      <c r="A8" s="57" t="s">
        <v>125</v>
      </c>
      <c r="B8" s="54">
        <f>'ING-MES-BELGRANO'!B101</f>
        <v>2528972005.4400001</v>
      </c>
      <c r="C8" s="54">
        <f>'ING-MES-BELGRANO'!C101</f>
        <v>2739369185.9399991</v>
      </c>
      <c r="D8" s="54">
        <f>'ING-MES-BELGRANO'!D101</f>
        <v>3840910805.3099995</v>
      </c>
      <c r="E8" s="54">
        <f>'ING-MES-BELGRANO'!E101</f>
        <v>3293710652.1900001</v>
      </c>
      <c r="F8" s="54">
        <f>'ING-MES-BELGRANO'!F101</f>
        <v>4608269556.0099993</v>
      </c>
      <c r="G8" s="54">
        <f>'ING-MES-BELGRANO'!G101</f>
        <v>5344168605.0099993</v>
      </c>
      <c r="H8" s="54">
        <f>'ING-MES-BELGRANO'!H101</f>
        <v>5868726845.8699999</v>
      </c>
      <c r="I8" s="54">
        <f>'ING-MES-BELGRANO'!I101</f>
        <v>5724342824.5899963</v>
      </c>
      <c r="J8" s="54">
        <f>'ING-MES-BELGRANO'!J101</f>
        <v>6423824341.3900003</v>
      </c>
      <c r="K8" s="54">
        <f>'ING-MES-BELGRANO'!K101</f>
        <v>0</v>
      </c>
      <c r="L8" s="54">
        <f>'ING-MES-BELGRANO'!L101</f>
        <v>0</v>
      </c>
      <c r="M8" s="56">
        <f>'ING-MES-BELGRANO'!M101</f>
        <v>0</v>
      </c>
      <c r="N8" s="61">
        <f t="shared" ref="N8:N10" si="0">SUM(B8:M8)</f>
        <v>40372294821.749992</v>
      </c>
    </row>
    <row r="9" spans="1:15" ht="57" customHeight="1" x14ac:dyDescent="0.2">
      <c r="A9" s="55" t="s">
        <v>126</v>
      </c>
      <c r="B9" s="54">
        <f>'ING-MES-URQUIZA'!B101</f>
        <v>404283940.63999999</v>
      </c>
      <c r="C9" s="54">
        <f>'ING-MES-URQUIZA'!C101</f>
        <v>290900837.28999996</v>
      </c>
      <c r="D9" s="54">
        <f>'ING-MES-URQUIZA'!D101</f>
        <v>537660874.47000003</v>
      </c>
      <c r="E9" s="54">
        <f>'ING-MES-URQUIZA'!E101</f>
        <v>572103204.89999998</v>
      </c>
      <c r="F9" s="54">
        <f>'ING-MES-URQUIZA'!F101</f>
        <v>499273845.75999999</v>
      </c>
      <c r="G9" s="54">
        <f>'ING-MES-URQUIZA'!G101</f>
        <v>653732466.4000001</v>
      </c>
      <c r="H9" s="54">
        <f>'ING-MES-URQUIZA'!H101</f>
        <v>840874280</v>
      </c>
      <c r="I9" s="54">
        <f>'ING-MES-URQUIZA'!I101</f>
        <v>588759822.35839999</v>
      </c>
      <c r="J9" s="54">
        <f>'ING-MES-URQUIZA'!J101</f>
        <v>539614108.74000001</v>
      </c>
      <c r="K9" s="54">
        <f>'ING-MES-URQUIZA'!K101</f>
        <v>0</v>
      </c>
      <c r="L9" s="54">
        <f>'ING-MES-URQUIZA'!L101</f>
        <v>0</v>
      </c>
      <c r="M9" s="56">
        <f>'ING-MES-URQUIZA'!M101</f>
        <v>0</v>
      </c>
      <c r="N9" s="61">
        <f t="shared" si="0"/>
        <v>4927203380.5584002</v>
      </c>
    </row>
    <row r="10" spans="1:15" ht="57" customHeight="1" thickBot="1" x14ac:dyDescent="0.25">
      <c r="A10" s="69" t="s">
        <v>127</v>
      </c>
      <c r="B10" s="70">
        <f>'ING-MES-SAN MARTIN'!B101</f>
        <v>3193827796.4199996</v>
      </c>
      <c r="C10" s="70">
        <f>'ING-MES-SAN MARTIN'!C101</f>
        <v>3510017229.73</v>
      </c>
      <c r="D10" s="70">
        <f>'ING-MES-SAN MARTIN'!D101</f>
        <v>3827338404.21</v>
      </c>
      <c r="E10" s="70">
        <f>'ING-MES-SAN MARTIN'!E101</f>
        <v>5270293292.9699993</v>
      </c>
      <c r="F10" s="70">
        <f>'ING-MES-SAN MARTIN'!F101</f>
        <v>5885630268.5699997</v>
      </c>
      <c r="G10" s="70">
        <f>'ING-MES-SAN MARTIN'!G101</f>
        <v>6127777064.8899994</v>
      </c>
      <c r="H10" s="70">
        <f>'ING-MES-SAN MARTIN'!H101</f>
        <v>6357712949.8699999</v>
      </c>
      <c r="I10" s="70">
        <f>'ING-MES-SAN MARTIN'!I101</f>
        <v>7010075453.5086994</v>
      </c>
      <c r="J10" s="70">
        <f>'ING-MES-SAN MARTIN'!J101</f>
        <v>6590563521.9200001</v>
      </c>
      <c r="K10" s="70">
        <f>'ING-MES-SAN MARTIN'!K101</f>
        <v>0</v>
      </c>
      <c r="L10" s="70">
        <f>'ING-MES-SAN MARTIN'!L101</f>
        <v>0</v>
      </c>
      <c r="M10" s="71">
        <f>'ING-MES-SAN MARTIN'!M101</f>
        <v>0</v>
      </c>
      <c r="N10" s="61">
        <f t="shared" si="0"/>
        <v>47773235982.088699</v>
      </c>
    </row>
    <row r="11" spans="1:15" ht="21" customHeight="1" thickBot="1" x14ac:dyDescent="0.25">
      <c r="A11" s="72" t="s">
        <v>128</v>
      </c>
      <c r="B11" s="58">
        <f>SUM(B5:B10)</f>
        <v>13822860852.779999</v>
      </c>
      <c r="C11" s="58">
        <f>SUM(C5:C10)</f>
        <v>15609822133.57</v>
      </c>
      <c r="D11" s="58">
        <f>SUM(D5:D10)</f>
        <v>19135699931.860001</v>
      </c>
      <c r="E11" s="58">
        <f>SUM(E5:E10)</f>
        <v>23859397556.589996</v>
      </c>
      <c r="F11" s="58">
        <f>SUM(F5:F10)</f>
        <v>29332613372.039993</v>
      </c>
      <c r="G11" s="58">
        <f t="shared" ref="G11:L11" si="1">SUM(G5:G10)</f>
        <v>31309469186.869999</v>
      </c>
      <c r="H11" s="58">
        <f t="shared" si="1"/>
        <v>34854954665.849998</v>
      </c>
      <c r="I11" s="58">
        <f t="shared" si="1"/>
        <v>34310231066.907097</v>
      </c>
      <c r="J11" s="58">
        <f t="shared" si="1"/>
        <v>34840909470.459999</v>
      </c>
      <c r="K11" s="58">
        <f t="shared" si="1"/>
        <v>0</v>
      </c>
      <c r="L11" s="58">
        <f t="shared" si="1"/>
        <v>0</v>
      </c>
      <c r="M11" s="73">
        <f>SUM(M5:M10)</f>
        <v>0</v>
      </c>
      <c r="N11" s="68">
        <f>SUM(N5:N10)</f>
        <v>237075958236.92712</v>
      </c>
    </row>
    <row r="12" spans="1:15" ht="21" customHeight="1" x14ac:dyDescent="0.2">
      <c r="A12" s="64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6"/>
    </row>
    <row r="13" spans="1:15" x14ac:dyDescent="0.2">
      <c r="B13" s="49" t="s">
        <v>110</v>
      </c>
    </row>
    <row r="14" spans="1:15" x14ac:dyDescent="0.2">
      <c r="B14" s="79"/>
    </row>
    <row r="15" spans="1:15" x14ac:dyDescent="0.2">
      <c r="B15" s="63"/>
    </row>
    <row r="16" spans="1:15" x14ac:dyDescent="0.2">
      <c r="B16" s="83"/>
    </row>
    <row r="18" spans="14:14" x14ac:dyDescent="0.2">
      <c r="N18" s="63"/>
    </row>
    <row r="104" spans="1:14" x14ac:dyDescent="0.2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</row>
  </sheetData>
  <mergeCells count="4">
    <mergeCell ref="A1:M2"/>
    <mergeCell ref="A3:A4"/>
    <mergeCell ref="B3:M3"/>
    <mergeCell ref="N3:N4"/>
  </mergeCells>
  <pageMargins left="0.74803149606299213" right="0.74803149606299213" top="0.98425196850393704" bottom="0.98425196850393704" header="0" footer="0"/>
  <pageSetup paperSize="9" scale="54" orientation="landscape" verticalDpi="599" r:id="rId1"/>
  <headerFooter alignWithMargins="0">
    <oddHeader>&amp;L&amp;D  &amp;T&amp;R&amp;A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PRESENTACION GENERAL-INGRESOS</vt:lpstr>
      <vt:lpstr>PRESENTACION GENERAL-MES -INGRE</vt:lpstr>
      <vt:lpstr>ING-MES-FERROSUR</vt:lpstr>
      <vt:lpstr>ING-MES-FEPSA</vt:lpstr>
      <vt:lpstr>ING-MES-NCA</vt:lpstr>
      <vt:lpstr>ING-MES-BELGRANO</vt:lpstr>
      <vt:lpstr>ING-MES-URQUIZA</vt:lpstr>
      <vt:lpstr>ING-MES-SAN MARTIN</vt:lpstr>
      <vt:lpstr>ING-TOTALES</vt:lpstr>
      <vt:lpstr>'ING-TOTALES'!Área_de_impresión</vt:lpstr>
      <vt:lpstr>'PRESENTACION GENERAL-INGRESOS'!Área_de_impresión</vt:lpstr>
      <vt:lpstr>'PRESENTACION GENERAL-MES -INGRE'!Área_de_impresión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Emilce Gomez</dc:creator>
  <cp:lastModifiedBy>Roxana Fanti</cp:lastModifiedBy>
  <cp:lastPrinted>2021-06-15T15:12:34Z</cp:lastPrinted>
  <dcterms:created xsi:type="dcterms:W3CDTF">2021-02-24T16:01:37Z</dcterms:created>
  <dcterms:modified xsi:type="dcterms:W3CDTF">2024-10-10T15:40:44Z</dcterms:modified>
</cp:coreProperties>
</file>