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ncdc01\SFGSLD\DTOSLD\Estadistica\Cargas\web\"/>
    </mc:Choice>
  </mc:AlternateContent>
  <bookViews>
    <workbookView xWindow="0" yWindow="0" windowWidth="20400" windowHeight="7650"/>
  </bookViews>
  <sheets>
    <sheet name="EXPLOTACION" sheetId="3" r:id="rId1"/>
  </sheets>
  <definedNames>
    <definedName name="_xlnm.Print_Area" localSheetId="0">EXPLOTACION!$A$2:$I$28</definedName>
  </definedNames>
  <calcPr calcId="162913"/>
</workbook>
</file>

<file path=xl/calcChain.xml><?xml version="1.0" encoding="utf-8"?>
<calcChain xmlns="http://schemas.openxmlformats.org/spreadsheetml/2006/main">
  <c r="I71" i="3" l="1"/>
  <c r="D78" i="3"/>
  <c r="H77" i="3"/>
  <c r="G77" i="3"/>
  <c r="F77" i="3"/>
  <c r="E77" i="3"/>
  <c r="D77" i="3"/>
  <c r="I47" i="3"/>
  <c r="I35" i="3"/>
  <c r="I23" i="3"/>
  <c r="I11" i="3"/>
  <c r="H80" i="3"/>
  <c r="G80" i="3"/>
  <c r="F80" i="3"/>
  <c r="E80" i="3"/>
  <c r="C80" i="3"/>
  <c r="H78" i="3"/>
  <c r="G78" i="3"/>
  <c r="F78" i="3"/>
  <c r="E78" i="3"/>
  <c r="I68" i="3" l="1"/>
  <c r="I74" i="3"/>
  <c r="I75" i="3" s="1"/>
  <c r="C77" i="3"/>
  <c r="I77" i="3" s="1"/>
  <c r="D79" i="3"/>
  <c r="H79" i="3"/>
  <c r="I59" i="3"/>
  <c r="I6" i="3"/>
  <c r="G79" i="3"/>
  <c r="I14" i="3"/>
  <c r="I15" i="3" s="1"/>
  <c r="I17" i="3"/>
  <c r="I18" i="3"/>
  <c r="I26" i="3"/>
  <c r="I27" i="3" s="1"/>
  <c r="I29" i="3"/>
  <c r="I30" i="3"/>
  <c r="I38" i="3"/>
  <c r="I39" i="3" s="1"/>
  <c r="I41" i="3"/>
  <c r="I42" i="3"/>
  <c r="I50" i="3"/>
  <c r="I51" i="3" s="1"/>
  <c r="I53" i="3"/>
  <c r="I54" i="3"/>
  <c r="I62" i="3"/>
  <c r="I65" i="3"/>
  <c r="I66" i="3"/>
  <c r="I70" i="3" s="1"/>
  <c r="I8" i="3"/>
  <c r="I12" i="3"/>
  <c r="I13" i="3" s="1"/>
  <c r="I20" i="3"/>
  <c r="I24" i="3"/>
  <c r="I25" i="3" s="1"/>
  <c r="I32" i="3"/>
  <c r="I36" i="3"/>
  <c r="I37" i="3" s="1"/>
  <c r="I44" i="3"/>
  <c r="I45" i="3" s="1"/>
  <c r="I48" i="3"/>
  <c r="I49" i="3" s="1"/>
  <c r="I56" i="3"/>
  <c r="I60" i="3"/>
  <c r="I72" i="3"/>
  <c r="I73" i="3" s="1"/>
  <c r="H81" i="3"/>
  <c r="H82" i="3"/>
  <c r="E79" i="3"/>
  <c r="E82" i="3"/>
  <c r="E81" i="3"/>
  <c r="F79" i="3"/>
  <c r="F81" i="3"/>
  <c r="F82" i="3"/>
  <c r="G81" i="3"/>
  <c r="G82" i="3"/>
  <c r="I5" i="3"/>
  <c r="D80" i="3"/>
  <c r="I80" i="3" s="1"/>
  <c r="C78" i="3"/>
  <c r="C81" i="3" l="1"/>
  <c r="I58" i="3"/>
  <c r="I69" i="3"/>
  <c r="I63" i="3"/>
  <c r="I43" i="3"/>
  <c r="I22" i="3"/>
  <c r="I55" i="3"/>
  <c r="I21" i="3"/>
  <c r="I34" i="3"/>
  <c r="I33" i="3"/>
  <c r="I10" i="3"/>
  <c r="I19" i="3"/>
  <c r="I76" i="3"/>
  <c r="I52" i="3"/>
  <c r="I28" i="3"/>
  <c r="I61" i="3"/>
  <c r="I64" i="3"/>
  <c r="I46" i="3"/>
  <c r="I31" i="3"/>
  <c r="I67" i="3"/>
  <c r="I57" i="3"/>
  <c r="I16" i="3"/>
  <c r="I40" i="3"/>
  <c r="I9" i="3"/>
  <c r="I81" i="3"/>
  <c r="I7" i="3"/>
  <c r="I78" i="3"/>
  <c r="I79" i="3" s="1"/>
  <c r="C79" i="3"/>
  <c r="D81" i="3"/>
  <c r="D82" i="3"/>
  <c r="C82" i="3"/>
  <c r="I82" i="3" l="1"/>
</calcChain>
</file>

<file path=xl/sharedStrings.xml><?xml version="1.0" encoding="utf-8"?>
<sst xmlns="http://schemas.openxmlformats.org/spreadsheetml/2006/main" count="143" uniqueCount="36">
  <si>
    <t>MES</t>
  </si>
  <si>
    <t>CONCEPTO</t>
  </si>
  <si>
    <t>FERROSUR     ROCA S.A.</t>
  </si>
  <si>
    <t>FERROEXPRESO PAMPEANO S.A.</t>
  </si>
  <si>
    <t>NUEVO CENTRAL ARGENTINO S.A.</t>
  </si>
  <si>
    <t>TRENES ARGENTINOS CyL   BELGRANO</t>
  </si>
  <si>
    <t>TRENES ARGENTINOS CyL   URQUIZA</t>
  </si>
  <si>
    <t>TRENES ARGENTINOS CyL   SAN MARTÍN</t>
  </si>
  <si>
    <t>TOTAL</t>
  </si>
  <si>
    <t>ENERO</t>
  </si>
  <si>
    <t>Toneladas</t>
  </si>
  <si>
    <t xml:space="preserve">Ton.Km </t>
  </si>
  <si>
    <t>Dist. Media (Km.)</t>
  </si>
  <si>
    <t>Ingresos ($. 10^3)</t>
  </si>
  <si>
    <t>Tarifa Media ($/Ton)</t>
  </si>
  <si>
    <t>Tarifa Media ($/Ton.Km)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</si>
  <si>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</si>
  <si>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</si>
  <si>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</si>
  <si>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</si>
  <si>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</si>
  <si>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</si>
  <si>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</si>
  <si>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</si>
  <si>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 </t>
  </si>
  <si>
    <t>OCTUBRE</t>
  </si>
  <si>
    <t>NOVIEMBRE</t>
  </si>
  <si>
    <t>DICIEMBRE</t>
  </si>
  <si>
    <t>TOTAL/PROMEDIO</t>
  </si>
  <si>
    <t>Ton.Km</t>
  </si>
  <si>
    <t>º</t>
  </si>
  <si>
    <t>Nota: Los indicadores anuales Tarifa Media corresponden al cociente entre el ingreso y las toneladas o Ton.Km, según corresponda.</t>
  </si>
  <si>
    <t>FERROSUR ROCA S.A: Datos sujetos a la aprobación y publicación de los estados contables trimestrales de la concesionaria y su controlante.</t>
  </si>
  <si>
    <r>
      <t xml:space="preserve">Nota: los totales consignados responden a la información disponible al momento de emisión; por lo mismo, los indicadores de </t>
    </r>
    <r>
      <rPr>
        <i/>
        <sz val="10"/>
        <rFont val="Arial"/>
        <family val="2"/>
      </rPr>
      <t>tarifas medias</t>
    </r>
    <r>
      <rPr>
        <sz val="10"/>
        <rFont val="Arial"/>
        <family val="2"/>
      </rPr>
      <t xml:space="preserve"> pueden presentar errores si dicha información fuera incompleta. Asimismo, podrían registrarse enmiendas o rectificaciones en función de eventuales actualizaciones a posteriori que pudieran informar cada uno de los concesionarios. </t>
    </r>
  </si>
  <si>
    <t>FERROCARRILES DE CARGA  - AÑO 2024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</si>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</sst>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0.0000"/>
    <numFmt numFmtId="167" formatCode="#,##0.0000"/>
    <numFmt numFmtId="168" formatCode="_-* #,##0.00\ [$€]_-;\-* #,##0.00\ [$€]_-;_-* &quot;-&quot;??\ [$€]_-;_-@_-"/>
    <numFmt numFmtId="169" formatCode="#,#00"/>
    <numFmt numFmtId="170" formatCode="_-* #,##0.00\ _P_t_s_-;\-* #,##0.00\ _P_t_s_-;_-* &quot;-&quot;??\ _P_t_s_-;_-@_-"/>
    <numFmt numFmtId="171" formatCode="&quot;$&quot;#,#00"/>
    <numFmt numFmtId="172" formatCode="&quot;$&quot;#,"/>
    <numFmt numFmtId="173" formatCode="#.##000"/>
    <numFmt numFmtId="174" formatCode="#.##0,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"/>
      <color indexed="8"/>
      <name val="Courier"/>
      <family val="3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"/>
      <color indexed="8"/>
      <name val="Courier"/>
      <family val="3"/>
    </font>
    <font>
      <sz val="11"/>
      <color indexed="37"/>
      <name val="Calibri"/>
      <family val="2"/>
    </font>
    <font>
      <sz val="10"/>
      <color theme="1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</borders>
  <cellStyleXfs count="148">
    <xf numFmtId="0" fontId="0" fillId="0" borderId="0"/>
    <xf numFmtId="9" fontId="3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2" borderId="0" applyNumberFormat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20" borderId="22" applyNumberFormat="0" applyAlignment="0" applyProtection="0"/>
    <xf numFmtId="0" fontId="11" fillId="21" borderId="23" applyNumberFormat="0" applyAlignment="0" applyProtection="0"/>
    <xf numFmtId="0" fontId="12" fillId="0" borderId="24" applyNumberFormat="0" applyFill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0" borderId="0" applyNumberFormat="0" applyFill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1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15" fillId="18" borderId="22" applyNumberFormat="0" applyAlignment="0" applyProtection="0"/>
    <xf numFmtId="168" fontId="16" fillId="0" borderId="0" applyFont="0" applyFill="0" applyBorder="0" applyAlignment="0" applyProtection="0"/>
    <xf numFmtId="0" fontId="17" fillId="0" borderId="0">
      <protection locked="0"/>
    </xf>
    <xf numFmtId="0" fontId="16" fillId="0" borderId="0"/>
    <xf numFmtId="169" fontId="17" fillId="0" borderId="0">
      <protection locked="0"/>
    </xf>
    <xf numFmtId="0" fontId="18" fillId="17" borderId="0" applyNumberFormat="0" applyBorder="0" applyAlignment="0" applyProtection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17" fillId="0" borderId="0">
      <protection locked="0"/>
    </xf>
    <xf numFmtId="172" fontId="17" fillId="0" borderId="0">
      <protection locked="0"/>
    </xf>
    <xf numFmtId="0" fontId="12" fillId="18" borderId="0" applyNumberFormat="0" applyBorder="0" applyAlignment="0" applyProtection="0"/>
    <xf numFmtId="0" fontId="3" fillId="0" borderId="0"/>
    <xf numFmtId="165" fontId="16" fillId="0" borderId="0"/>
    <xf numFmtId="0" fontId="2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20" fillId="29" borderId="0"/>
    <xf numFmtId="0" fontId="20" fillId="29" borderId="0"/>
    <xf numFmtId="0" fontId="20" fillId="29" borderId="0"/>
    <xf numFmtId="0" fontId="3" fillId="0" borderId="0"/>
    <xf numFmtId="0" fontId="19" fillId="0" borderId="0"/>
    <xf numFmtId="165" fontId="16" fillId="0" borderId="0"/>
    <xf numFmtId="165" fontId="16" fillId="0" borderId="0"/>
    <xf numFmtId="0" fontId="19" fillId="0" borderId="0"/>
    <xf numFmtId="0" fontId="20" fillId="17" borderId="22" applyNumberFormat="0" applyFont="0" applyAlignment="0" applyProtection="0"/>
    <xf numFmtId="0" fontId="20" fillId="17" borderId="22" applyNumberFormat="0" applyFont="0" applyAlignment="0" applyProtection="0"/>
    <xf numFmtId="0" fontId="16" fillId="0" borderId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17" fillId="0" borderId="0">
      <protection locked="0"/>
    </xf>
    <xf numFmtId="174" fontId="17" fillId="0" borderId="0">
      <protection locked="0"/>
    </xf>
    <xf numFmtId="0" fontId="16" fillId="0" borderId="0"/>
    <xf numFmtId="0" fontId="16" fillId="0" borderId="0"/>
    <xf numFmtId="0" fontId="21" fillId="20" borderId="25" applyNumberFormat="0" applyAlignment="0" applyProtection="0"/>
    <xf numFmtId="4" fontId="20" fillId="30" borderId="22" applyNumberFormat="0" applyProtection="0">
      <alignment vertical="center"/>
    </xf>
    <xf numFmtId="4" fontId="22" fillId="31" borderId="22" applyNumberFormat="0" applyProtection="0">
      <alignment vertical="center"/>
    </xf>
    <xf numFmtId="4" fontId="20" fillId="31" borderId="22" applyNumberFormat="0" applyProtection="0">
      <alignment horizontal="left" vertical="center" indent="1"/>
    </xf>
    <xf numFmtId="0" fontId="23" fillId="30" borderId="26" applyNumberFormat="0" applyProtection="0">
      <alignment horizontal="left" vertical="top" indent="1"/>
    </xf>
    <xf numFmtId="4" fontId="20" fillId="32" borderId="22" applyNumberFormat="0" applyProtection="0">
      <alignment horizontal="left" vertical="center" indent="1"/>
    </xf>
    <xf numFmtId="4" fontId="20" fillId="33" borderId="22" applyNumberFormat="0" applyProtection="0">
      <alignment horizontal="right" vertical="center"/>
    </xf>
    <xf numFmtId="4" fontId="20" fillId="34" borderId="22" applyNumberFormat="0" applyProtection="0">
      <alignment horizontal="right" vertical="center"/>
    </xf>
    <xf numFmtId="4" fontId="20" fillId="35" borderId="27" applyNumberFormat="0" applyProtection="0">
      <alignment horizontal="right" vertical="center"/>
    </xf>
    <xf numFmtId="4" fontId="20" fillId="36" borderId="22" applyNumberFormat="0" applyProtection="0">
      <alignment horizontal="right" vertical="center"/>
    </xf>
    <xf numFmtId="4" fontId="20" fillId="37" borderId="22" applyNumberFormat="0" applyProtection="0">
      <alignment horizontal="right" vertical="center"/>
    </xf>
    <xf numFmtId="4" fontId="20" fillId="38" borderId="22" applyNumberFormat="0" applyProtection="0">
      <alignment horizontal="right" vertical="center"/>
    </xf>
    <xf numFmtId="4" fontId="20" fillId="39" borderId="22" applyNumberFormat="0" applyProtection="0">
      <alignment horizontal="right" vertical="center"/>
    </xf>
    <xf numFmtId="4" fontId="20" fillId="40" borderId="22" applyNumberFormat="0" applyProtection="0">
      <alignment horizontal="right" vertical="center"/>
    </xf>
    <xf numFmtId="4" fontId="20" fillId="41" borderId="22" applyNumberFormat="0" applyProtection="0">
      <alignment horizontal="right" vertical="center"/>
    </xf>
    <xf numFmtId="4" fontId="20" fillId="42" borderId="27" applyNumberFormat="0" applyProtection="0">
      <alignment horizontal="left" vertical="center" indent="1"/>
    </xf>
    <xf numFmtId="4" fontId="3" fillId="43" borderId="27" applyNumberFormat="0" applyProtection="0">
      <alignment horizontal="left" vertical="center" indent="1"/>
    </xf>
    <xf numFmtId="4" fontId="3" fillId="43" borderId="27" applyNumberFormat="0" applyProtection="0">
      <alignment horizontal="left" vertical="center" indent="1"/>
    </xf>
    <xf numFmtId="4" fontId="20" fillId="44" borderId="22" applyNumberFormat="0" applyProtection="0">
      <alignment horizontal="right" vertical="center"/>
    </xf>
    <xf numFmtId="4" fontId="20" fillId="45" borderId="27" applyNumberFormat="0" applyProtection="0">
      <alignment horizontal="left" vertical="center" indent="1"/>
    </xf>
    <xf numFmtId="4" fontId="20" fillId="44" borderId="27" applyNumberFormat="0" applyProtection="0">
      <alignment horizontal="left" vertical="center" indent="1"/>
    </xf>
    <xf numFmtId="0" fontId="20" fillId="46" borderId="22" applyNumberFormat="0" applyProtection="0">
      <alignment horizontal="left" vertical="center" indent="1"/>
    </xf>
    <xf numFmtId="0" fontId="20" fillId="43" borderId="26" applyNumberFormat="0" applyProtection="0">
      <alignment horizontal="left" vertical="top" indent="1"/>
    </xf>
    <xf numFmtId="0" fontId="20" fillId="43" borderId="26" applyNumberFormat="0" applyProtection="0">
      <alignment horizontal="left" vertical="top" indent="1"/>
    </xf>
    <xf numFmtId="0" fontId="20" fillId="47" borderId="22" applyNumberFormat="0" applyProtection="0">
      <alignment horizontal="left" vertical="center" indent="1"/>
    </xf>
    <xf numFmtId="0" fontId="20" fillId="44" borderId="26" applyNumberFormat="0" applyProtection="0">
      <alignment horizontal="left" vertical="top" indent="1"/>
    </xf>
    <xf numFmtId="0" fontId="20" fillId="44" borderId="26" applyNumberFormat="0" applyProtection="0">
      <alignment horizontal="left" vertical="top" indent="1"/>
    </xf>
    <xf numFmtId="0" fontId="20" fillId="48" borderId="22" applyNumberFormat="0" applyProtection="0">
      <alignment horizontal="left" vertical="center" indent="1"/>
    </xf>
    <xf numFmtId="0" fontId="20" fillId="48" borderId="26" applyNumberFormat="0" applyProtection="0">
      <alignment horizontal="left" vertical="top" indent="1"/>
    </xf>
    <xf numFmtId="0" fontId="20" fillId="48" borderId="26" applyNumberFormat="0" applyProtection="0">
      <alignment horizontal="left" vertical="top" indent="1"/>
    </xf>
    <xf numFmtId="0" fontId="20" fillId="45" borderId="22" applyNumberFormat="0" applyProtection="0">
      <alignment horizontal="left" vertical="center" indent="1"/>
    </xf>
    <xf numFmtId="0" fontId="20" fillId="45" borderId="26" applyNumberFormat="0" applyProtection="0">
      <alignment horizontal="left" vertical="top" indent="1"/>
    </xf>
    <xf numFmtId="0" fontId="20" fillId="45" borderId="26" applyNumberFormat="0" applyProtection="0">
      <alignment horizontal="left" vertical="top" indent="1"/>
    </xf>
    <xf numFmtId="0" fontId="20" fillId="49" borderId="28" applyNumberFormat="0">
      <protection locked="0"/>
    </xf>
    <xf numFmtId="0" fontId="20" fillId="49" borderId="28" applyNumberFormat="0">
      <protection locked="0"/>
    </xf>
    <xf numFmtId="0" fontId="24" fillId="43" borderId="29" applyBorder="0"/>
    <xf numFmtId="4" fontId="25" fillId="50" borderId="26" applyNumberFormat="0" applyProtection="0">
      <alignment vertical="center"/>
    </xf>
    <xf numFmtId="4" fontId="22" fillId="51" borderId="13" applyNumberFormat="0" applyProtection="0">
      <alignment vertical="center"/>
    </xf>
    <xf numFmtId="4" fontId="25" fillId="46" borderId="26" applyNumberFormat="0" applyProtection="0">
      <alignment horizontal="left" vertical="center" indent="1"/>
    </xf>
    <xf numFmtId="0" fontId="25" fillId="50" borderId="26" applyNumberFormat="0" applyProtection="0">
      <alignment horizontal="left" vertical="top" indent="1"/>
    </xf>
    <xf numFmtId="4" fontId="20" fillId="0" borderId="22" applyNumberFormat="0" applyProtection="0">
      <alignment horizontal="right" vertical="center"/>
    </xf>
    <xf numFmtId="4" fontId="20" fillId="0" borderId="22" applyNumberFormat="0" applyProtection="0">
      <alignment horizontal="right" vertical="center"/>
    </xf>
    <xf numFmtId="4" fontId="20" fillId="0" borderId="22" applyNumberFormat="0" applyProtection="0">
      <alignment horizontal="right" vertical="center"/>
    </xf>
    <xf numFmtId="4" fontId="22" fillId="2" borderId="22" applyNumberFormat="0" applyProtection="0">
      <alignment horizontal="right" vertical="center"/>
    </xf>
    <xf numFmtId="4" fontId="20" fillId="32" borderId="22" applyNumberFormat="0" applyProtection="0">
      <alignment horizontal="left" vertical="center" indent="1"/>
    </xf>
    <xf numFmtId="4" fontId="20" fillId="32" borderId="22" applyNumberFormat="0" applyProtection="0">
      <alignment horizontal="left" vertical="center" indent="1"/>
    </xf>
    <xf numFmtId="0" fontId="25" fillId="44" borderId="26" applyNumberFormat="0" applyProtection="0">
      <alignment horizontal="left" vertical="top" indent="1"/>
    </xf>
    <xf numFmtId="4" fontId="26" fillId="52" borderId="27" applyNumberFormat="0" applyProtection="0">
      <alignment horizontal="left" vertical="center" indent="1"/>
    </xf>
    <xf numFmtId="0" fontId="20" fillId="53" borderId="13"/>
    <xf numFmtId="4" fontId="27" fillId="49" borderId="2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14" fillId="0" borderId="32" applyNumberFormat="0" applyFill="0" applyAlignment="0" applyProtection="0"/>
    <xf numFmtId="0" fontId="13" fillId="0" borderId="33" applyNumberFormat="0" applyFill="0" applyAlignment="0" applyProtection="0"/>
    <xf numFmtId="0" fontId="17" fillId="0" borderId="34">
      <protection locked="0"/>
    </xf>
    <xf numFmtId="0" fontId="17" fillId="0" borderId="34">
      <protection locked="0"/>
    </xf>
    <xf numFmtId="0" fontId="17" fillId="0" borderId="34">
      <protection locked="0"/>
    </xf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2" fillId="0" borderId="0"/>
  </cellStyleXfs>
  <cellXfs count="65">
    <xf numFmtId="0" fontId="0" fillId="0" borderId="0" xfId="0"/>
    <xf numFmtId="9" fontId="0" fillId="2" borderId="0" xfId="1" applyFont="1" applyFill="1"/>
    <xf numFmtId="0" fontId="32" fillId="2" borderId="0" xfId="147" applyFill="1"/>
    <xf numFmtId="0" fontId="32" fillId="3" borderId="7" xfId="147" applyFill="1" applyBorder="1" applyAlignment="1">
      <alignment horizontal="center"/>
    </xf>
    <xf numFmtId="3" fontId="32" fillId="3" borderId="9" xfId="147" applyNumberFormat="1" applyFill="1" applyBorder="1" applyAlignment="1">
      <alignment horizontal="center"/>
    </xf>
    <xf numFmtId="0" fontId="32" fillId="3" borderId="10" xfId="147" applyFill="1" applyBorder="1" applyAlignment="1">
      <alignment horizontal="center"/>
    </xf>
    <xf numFmtId="3" fontId="32" fillId="3" borderId="12" xfId="147" applyNumberFormat="1" applyFill="1" applyBorder="1" applyAlignment="1">
      <alignment horizontal="center"/>
    </xf>
    <xf numFmtId="4" fontId="32" fillId="3" borderId="12" xfId="147" applyNumberFormat="1" applyFill="1" applyBorder="1" applyAlignment="1">
      <alignment horizontal="center"/>
    </xf>
    <xf numFmtId="0" fontId="32" fillId="3" borderId="14" xfId="147" applyFill="1" applyBorder="1" applyAlignment="1">
      <alignment horizontal="center"/>
    </xf>
    <xf numFmtId="4" fontId="32" fillId="2" borderId="0" xfId="147" applyNumberFormat="1" applyFill="1" applyAlignment="1">
      <alignment horizontal="center"/>
    </xf>
    <xf numFmtId="166" fontId="32" fillId="2" borderId="0" xfId="147" applyNumberFormat="1" applyFill="1" applyAlignment="1">
      <alignment horizontal="center"/>
    </xf>
    <xf numFmtId="0" fontId="32" fillId="3" borderId="17" xfId="147" applyFill="1" applyBorder="1" applyAlignment="1">
      <alignment horizontal="center"/>
    </xf>
    <xf numFmtId="0" fontId="5" fillId="3" borderId="18" xfId="147" applyFont="1" applyFill="1" applyBorder="1" applyAlignment="1">
      <alignment horizontal="center" vertical="center"/>
    </xf>
    <xf numFmtId="0" fontId="5" fillId="3" borderId="19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vertical="center"/>
    </xf>
    <xf numFmtId="167" fontId="32" fillId="3" borderId="12" xfId="147" applyNumberFormat="1" applyFill="1" applyBorder="1" applyAlignment="1">
      <alignment horizontal="center"/>
    </xf>
    <xf numFmtId="166" fontId="32" fillId="2" borderId="0" xfId="147" applyNumberFormat="1" applyFill="1"/>
    <xf numFmtId="0" fontId="5" fillId="3" borderId="5" xfId="147" applyFont="1" applyFill="1" applyBorder="1" applyAlignment="1">
      <alignment vertical="center"/>
    </xf>
    <xf numFmtId="3" fontId="32" fillId="3" borderId="10" xfId="147" applyNumberFormat="1" applyFill="1" applyBorder="1" applyAlignment="1">
      <alignment horizontal="center"/>
    </xf>
    <xf numFmtId="0" fontId="5" fillId="3" borderId="20" xfId="147" applyFont="1" applyFill="1" applyBorder="1" applyAlignment="1">
      <alignment horizontal="center" vertical="center"/>
    </xf>
    <xf numFmtId="3" fontId="32" fillId="3" borderId="7" xfId="147" applyNumberFormat="1" applyFill="1" applyBorder="1" applyAlignment="1">
      <alignment horizontal="center" vertical="center"/>
    </xf>
    <xf numFmtId="3" fontId="32" fillId="2" borderId="0" xfId="147" applyNumberFormat="1" applyFill="1"/>
    <xf numFmtId="3" fontId="32" fillId="3" borderId="10" xfId="147" applyNumberFormat="1" applyFill="1" applyBorder="1" applyAlignment="1">
      <alignment horizontal="center" vertical="center"/>
    </xf>
    <xf numFmtId="4" fontId="32" fillId="3" borderId="14" xfId="147" applyNumberFormat="1" applyFill="1" applyBorder="1" applyAlignment="1">
      <alignment horizontal="center" vertical="center"/>
    </xf>
    <xf numFmtId="10" fontId="32" fillId="0" borderId="0" xfId="147" applyNumberFormat="1" applyFill="1"/>
    <xf numFmtId="2" fontId="32" fillId="2" borderId="0" xfId="147" applyNumberFormat="1" applyFill="1"/>
    <xf numFmtId="0" fontId="0" fillId="3" borderId="10" xfId="147" applyFon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0" fillId="2" borderId="1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166" fontId="0" fillId="4" borderId="10" xfId="0" applyNumberFormat="1" applyFill="1" applyBorder="1" applyAlignment="1">
      <alignment horizontal="center"/>
    </xf>
    <xf numFmtId="166" fontId="0" fillId="4" borderId="14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33" fillId="2" borderId="0" xfId="147" applyFont="1" applyFill="1"/>
    <xf numFmtId="0" fontId="5" fillId="3" borderId="1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horizontal="center" vertical="center"/>
    </xf>
    <xf numFmtId="0" fontId="5" fillId="3" borderId="5" xfId="147" applyFont="1" applyFill="1" applyBorder="1" applyAlignment="1">
      <alignment horizontal="center" vertical="center"/>
    </xf>
    <xf numFmtId="0" fontId="5" fillId="3" borderId="18" xfId="147" applyFont="1" applyFill="1" applyBorder="1" applyAlignment="1">
      <alignment horizontal="center" vertical="center"/>
    </xf>
    <xf numFmtId="0" fontId="5" fillId="3" borderId="19" xfId="147" applyFont="1" applyFill="1" applyBorder="1" applyAlignment="1">
      <alignment horizontal="center" vertical="center"/>
    </xf>
    <xf numFmtId="0" fontId="5" fillId="3" borderId="20" xfId="147" applyFont="1" applyFill="1" applyBorder="1" applyAlignment="1">
      <alignment horizontal="center" vertical="center"/>
    </xf>
    <xf numFmtId="0" fontId="32" fillId="0" borderId="21" xfId="147" applyBorder="1" applyAlignment="1">
      <alignment horizontal="justify" vertical="top" wrapText="1"/>
    </xf>
    <xf numFmtId="0" fontId="32" fillId="0" borderId="0" xfId="147" applyAlignment="1">
      <alignment horizontal="justify" vertical="top" wrapText="1"/>
    </xf>
    <xf numFmtId="0" fontId="3" fillId="0" borderId="0" xfId="147" applyFont="1" applyAlignment="1">
      <alignment horizontal="justify" vertical="top" wrapText="1"/>
    </xf>
    <xf numFmtId="0" fontId="4" fillId="2" borderId="0" xfId="147" applyFont="1" applyFill="1" applyAlignment="1">
      <alignment horizontal="center" vertical="center"/>
    </xf>
    <xf numFmtId="0" fontId="5" fillId="3" borderId="1" xfId="147" applyFont="1" applyFill="1" applyBorder="1" applyAlignment="1">
      <alignment horizontal="center" vertical="center" wrapText="1"/>
    </xf>
    <xf numFmtId="0" fontId="5" fillId="3" borderId="3" xfId="147" applyFont="1" applyFill="1" applyBorder="1" applyAlignment="1">
      <alignment horizontal="center" vertical="center" wrapText="1"/>
    </xf>
    <xf numFmtId="0" fontId="5" fillId="3" borderId="5" xfId="147" applyFont="1" applyFill="1" applyBorder="1" applyAlignment="1">
      <alignment horizontal="center" vertical="center" wrapText="1"/>
    </xf>
    <xf numFmtId="0" fontId="5" fillId="3" borderId="2" xfId="147" applyFont="1" applyFill="1" applyBorder="1" applyAlignment="1">
      <alignment horizontal="center" vertical="center"/>
    </xf>
    <xf numFmtId="0" fontId="5" fillId="3" borderId="4" xfId="147" applyFont="1" applyFill="1" applyBorder="1" applyAlignment="1">
      <alignment horizontal="center" vertical="center"/>
    </xf>
    <xf numFmtId="0" fontId="5" fillId="3" borderId="6" xfId="147" applyFont="1" applyFill="1" applyBorder="1" applyAlignment="1">
      <alignment horizontal="center" vertical="center"/>
    </xf>
  </cellXfs>
  <cellStyles count="148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Buena 2" xfId="20"/>
    <cellStyle name="Cabecera 1" xfId="21"/>
    <cellStyle name="Cabecera 2" xfId="22"/>
    <cellStyle name="Cálculo 2" xfId="23"/>
    <cellStyle name="Celda de comprobación 2" xfId="24"/>
    <cellStyle name="Celda vinculada 2" xfId="25"/>
    <cellStyle name="Emphasis 1" xfId="26"/>
    <cellStyle name="Emphasis 2" xfId="27"/>
    <cellStyle name="Emphasis 3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uro" xfId="37"/>
    <cellStyle name="Fecha" xfId="38"/>
    <cellStyle name="Fecha3 - Modelo3" xfId="39"/>
    <cellStyle name="Fijo" xfId="40"/>
    <cellStyle name="Incorrecto 2" xfId="41"/>
    <cellStyle name="Millares 10" xfId="42"/>
    <cellStyle name="Millares 11" xfId="43"/>
    <cellStyle name="Millares 12" xfId="144"/>
    <cellStyle name="Millares 2" xfId="44"/>
    <cellStyle name="Millares 2 2" xfId="45"/>
    <cellStyle name="Millares 2 3" xfId="46"/>
    <cellStyle name="Millares 3" xfId="47"/>
    <cellStyle name="Millares 4" xfId="48"/>
    <cellStyle name="Millares 5" xfId="49"/>
    <cellStyle name="Millares 6" xfId="50"/>
    <cellStyle name="Millares 7" xfId="51"/>
    <cellStyle name="Millares 8" xfId="52"/>
    <cellStyle name="Millares 9" xfId="53"/>
    <cellStyle name="Monetario" xfId="54"/>
    <cellStyle name="Monetario0" xfId="55"/>
    <cellStyle name="Neutral 2" xfId="56"/>
    <cellStyle name="Normal" xfId="0" builtinId="0"/>
    <cellStyle name="Normal 10" xfId="147"/>
    <cellStyle name="Normal 2" xfId="57"/>
    <cellStyle name="Normal 2 2" xfId="58"/>
    <cellStyle name="Normal 2 3" xfId="59"/>
    <cellStyle name="Normal 2 4" xfId="60"/>
    <cellStyle name="Normal 2 5" xfId="145"/>
    <cellStyle name="Normal 3" xfId="61"/>
    <cellStyle name="Normal 38" xfId="62"/>
    <cellStyle name="Normal 4" xfId="63"/>
    <cellStyle name="Normal 4 2" xfId="64"/>
    <cellStyle name="Normal 4 3" xfId="65"/>
    <cellStyle name="Normal 4 4" xfId="66"/>
    <cellStyle name="Normal 5" xfId="67"/>
    <cellStyle name="Normal 5 2" xfId="68"/>
    <cellStyle name="Normal 6" xfId="69"/>
    <cellStyle name="Normal 7" xfId="70"/>
    <cellStyle name="Normal 8" xfId="71"/>
    <cellStyle name="Normal 9" xfId="146"/>
    <cellStyle name="Notas 2" xfId="72"/>
    <cellStyle name="Notas 2 2" xfId="73"/>
    <cellStyle name="Porcen - Modelo2" xfId="74"/>
    <cellStyle name="Porcentaje" xfId="1" builtinId="5"/>
    <cellStyle name="Porcentaje 2" xfId="75"/>
    <cellStyle name="Porcentaje 3" xfId="76"/>
    <cellStyle name="Porcentual 2" xfId="77"/>
    <cellStyle name="Porcentual 3" xfId="78"/>
    <cellStyle name="Porcentual 4" xfId="79"/>
    <cellStyle name="Porcentual 5" xfId="80"/>
    <cellStyle name="Punto" xfId="81"/>
    <cellStyle name="Punto0" xfId="82"/>
    <cellStyle name="Punto0 - Modelo4" xfId="83"/>
    <cellStyle name="Punto1 - Modelo1" xfId="84"/>
    <cellStyle name="Salida 2" xfId="85"/>
    <cellStyle name="SAPBEXaggData" xfId="86"/>
    <cellStyle name="SAPBEXaggDataEmph" xfId="87"/>
    <cellStyle name="SAPBEXaggItem" xfId="88"/>
    <cellStyle name="SAPBEXaggItemX" xfId="89"/>
    <cellStyle name="SAPBEXchaText" xfId="90"/>
    <cellStyle name="SAPBEXexcBad7" xfId="91"/>
    <cellStyle name="SAPBEXexcBad8" xfId="92"/>
    <cellStyle name="SAPBEXexcBad9" xfId="93"/>
    <cellStyle name="SAPBEXexcCritical4" xfId="94"/>
    <cellStyle name="SAPBEXexcCritical5" xfId="95"/>
    <cellStyle name="SAPBEXexcCritical6" xfId="96"/>
    <cellStyle name="SAPBEXexcGood1" xfId="97"/>
    <cellStyle name="SAPBEXexcGood2" xfId="98"/>
    <cellStyle name="SAPBEXexcGood3" xfId="99"/>
    <cellStyle name="SAPBEXfilterDrill" xfId="100"/>
    <cellStyle name="SAPBEXfilterItem" xfId="101"/>
    <cellStyle name="SAPBEXfilterText" xfId="102"/>
    <cellStyle name="SAPBEXformats" xfId="103"/>
    <cellStyle name="SAPBEXheaderItem" xfId="104"/>
    <cellStyle name="SAPBEXheaderText" xfId="105"/>
    <cellStyle name="SAPBEXHLevel0" xfId="106"/>
    <cellStyle name="SAPBEXHLevel0X" xfId="107"/>
    <cellStyle name="SAPBEXHLevel0X 2" xfId="108"/>
    <cellStyle name="SAPBEXHLevel1" xfId="109"/>
    <cellStyle name="SAPBEXHLevel1X" xfId="110"/>
    <cellStyle name="SAPBEXHLevel1X 2" xfId="111"/>
    <cellStyle name="SAPBEXHLevel2" xfId="112"/>
    <cellStyle name="SAPBEXHLevel2X" xfId="113"/>
    <cellStyle name="SAPBEXHLevel2X 2" xfId="114"/>
    <cellStyle name="SAPBEXHLevel3" xfId="115"/>
    <cellStyle name="SAPBEXHLevel3X" xfId="116"/>
    <cellStyle name="SAPBEXHLevel3X 2" xfId="117"/>
    <cellStyle name="SAPBEXinputData" xfId="118"/>
    <cellStyle name="SAPBEXinputData 2" xfId="119"/>
    <cellStyle name="SAPBEXItemHeader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 3" xfId="126"/>
    <cellStyle name="SAPBEXstdData 4" xfId="127"/>
    <cellStyle name="SAPBEXstdDataEmph" xfId="128"/>
    <cellStyle name="SAPBEXstdItem" xfId="129"/>
    <cellStyle name="SAPBEXstdItem 3" xfId="130"/>
    <cellStyle name="SAPBEXstdItemX" xfId="131"/>
    <cellStyle name="SAPBEXtitle" xfId="132"/>
    <cellStyle name="SAPBEXunassignedItem" xfId="133"/>
    <cellStyle name="SAPBEXundefined" xfId="134"/>
    <cellStyle name="Sheet Title" xfId="135"/>
    <cellStyle name="Texto de advertencia 2" xfId="136"/>
    <cellStyle name="Título 1 2" xfId="137"/>
    <cellStyle name="Título 2 2" xfId="138"/>
    <cellStyle name="Título 3 2" xfId="139"/>
    <cellStyle name="Total 2" xfId="140"/>
    <cellStyle name="Total 3" xfId="141"/>
    <cellStyle name="Total 4" xfId="142"/>
    <cellStyle name="Total 5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K89"/>
  <sheetViews>
    <sheetView tabSelected="1" zoomScale="115" zoomScaleNormal="115" workbookViewId="0">
      <pane xSplit="2" ySplit="4" topLeftCell="C62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baseColWidth="10" defaultRowHeight="12.75" x14ac:dyDescent="0.2"/>
  <cols>
    <col min="1" max="1" width="17.85546875" style="2" bestFit="1" customWidth="1"/>
    <col min="2" max="2" width="22.140625" style="2" customWidth="1"/>
    <col min="3" max="8" width="16.7109375" style="2" customWidth="1"/>
    <col min="9" max="9" width="17.85546875" style="2" bestFit="1" customWidth="1"/>
    <col min="10" max="10" width="12.7109375" style="2" bestFit="1" customWidth="1"/>
    <col min="11" max="11" width="13.7109375" style="2" bestFit="1" customWidth="1"/>
    <col min="12" max="16384" width="11.42578125" style="2"/>
  </cols>
  <sheetData>
    <row r="1" spans="1:9" ht="30" customHeight="1" thickBo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</row>
    <row r="2" spans="1:9" ht="12.75" customHeight="1" x14ac:dyDescent="0.2">
      <c r="A2" s="49" t="s">
        <v>0</v>
      </c>
      <c r="B2" s="4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62" t="s">
        <v>8</v>
      </c>
    </row>
    <row r="3" spans="1:9" x14ac:dyDescent="0.2">
      <c r="A3" s="50"/>
      <c r="B3" s="50"/>
      <c r="C3" s="60"/>
      <c r="D3" s="60"/>
      <c r="E3" s="60"/>
      <c r="F3" s="60"/>
      <c r="G3" s="60"/>
      <c r="H3" s="60"/>
      <c r="I3" s="63"/>
    </row>
    <row r="4" spans="1:9" ht="30" customHeight="1" thickBot="1" x14ac:dyDescent="0.25">
      <c r="A4" s="51"/>
      <c r="B4" s="51"/>
      <c r="C4" s="61"/>
      <c r="D4" s="61"/>
      <c r="E4" s="61"/>
      <c r="F4" s="61"/>
      <c r="G4" s="61"/>
      <c r="H4" s="61"/>
      <c r="I4" s="64"/>
    </row>
    <row r="5" spans="1:9" x14ac:dyDescent="0.2">
      <c r="A5" s="50" t="s">
        <v>9</v>
      </c>
      <c r="B5" s="3" t="s">
        <v>10</v>
      </c>
      <c r="C5" s="28">
        <v>230073.18</v>
      </c>
      <c r="D5" s="29">
        <v>245345.26</v>
      </c>
      <c r="E5" s="29">
        <v>424239.5199999999</v>
      </c>
      <c r="F5" s="30">
        <v>200698.31</v>
      </c>
      <c r="G5" s="30">
        <v>45111.9</v>
      </c>
      <c r="H5" s="30">
        <v>300630.37999999995</v>
      </c>
      <c r="I5" s="4">
        <f>SUM(C5:H5)</f>
        <v>1446098.5499999998</v>
      </c>
    </row>
    <row r="6" spans="1:9" x14ac:dyDescent="0.2">
      <c r="A6" s="50"/>
      <c r="B6" s="5" t="s">
        <v>11</v>
      </c>
      <c r="C6" s="31">
        <v>90632717.980000004</v>
      </c>
      <c r="D6" s="32">
        <v>99121849.060000002</v>
      </c>
      <c r="E6" s="32">
        <v>212803081.57000002</v>
      </c>
      <c r="F6" s="33">
        <v>174499342.88</v>
      </c>
      <c r="G6" s="33">
        <v>27698885.560000002</v>
      </c>
      <c r="H6" s="33">
        <v>189975496.20000002</v>
      </c>
      <c r="I6" s="6">
        <f>SUM(C6:H6)</f>
        <v>794731373.25</v>
      </c>
    </row>
    <row r="7" spans="1:9" x14ac:dyDescent="0.2">
      <c r="A7" s="50"/>
      <c r="B7" s="5" t="s">
        <v>12</v>
      </c>
      <c r="C7" s="34">
        <v>393.92995732922896</v>
      </c>
      <c r="D7" s="32">
        <v>404.00963548266634</v>
      </c>
      <c r="E7" s="32">
        <v>501.61069758423275</v>
      </c>
      <c r="F7" s="33">
        <v>869.46094802691664</v>
      </c>
      <c r="G7" s="33">
        <v>614.00396702422199</v>
      </c>
      <c r="H7" s="33">
        <v>631.92381355470479</v>
      </c>
      <c r="I7" s="6">
        <f>+I6/I5</f>
        <v>549.5693037310632</v>
      </c>
    </row>
    <row r="8" spans="1:9" x14ac:dyDescent="0.2">
      <c r="A8" s="50"/>
      <c r="B8" s="5" t="s">
        <v>13</v>
      </c>
      <c r="C8" s="31">
        <v>2354573.9468699996</v>
      </c>
      <c r="D8" s="32">
        <v>2250192.8647800004</v>
      </c>
      <c r="E8" s="32">
        <v>3091010.2986300006</v>
      </c>
      <c r="F8" s="33">
        <v>2528972.00544</v>
      </c>
      <c r="G8" s="33">
        <v>404283.94063999999</v>
      </c>
      <c r="H8" s="33">
        <v>3193827.7964199996</v>
      </c>
      <c r="I8" s="6">
        <f>SUM(C8:H8)</f>
        <v>13822860.852780003</v>
      </c>
    </row>
    <row r="9" spans="1:9" ht="11.25" customHeight="1" x14ac:dyDescent="0.2">
      <c r="A9" s="50"/>
      <c r="B9" s="5" t="s">
        <v>14</v>
      </c>
      <c r="C9" s="31">
        <v>10234.021831097391</v>
      </c>
      <c r="D9" s="32">
        <v>9171.5359195445635</v>
      </c>
      <c r="E9" s="32">
        <v>7286.0027246636555</v>
      </c>
      <c r="F9" s="33">
        <v>12600.863482308347</v>
      </c>
      <c r="G9" s="33">
        <v>8961.8025540932649</v>
      </c>
      <c r="H9" s="33">
        <v>10623.769282465732</v>
      </c>
      <c r="I9" s="7">
        <f>+I8*1000/I5</f>
        <v>9558.7267221725688</v>
      </c>
    </row>
    <row r="10" spans="1:9" ht="13.5" thickBot="1" x14ac:dyDescent="0.25">
      <c r="A10" s="51"/>
      <c r="B10" s="8" t="s">
        <v>15</v>
      </c>
      <c r="C10" s="35">
        <v>25.97929312226502</v>
      </c>
      <c r="D10" s="36">
        <v>22.701280152854324</v>
      </c>
      <c r="E10" s="36">
        <v>14.525213995142432</v>
      </c>
      <c r="F10" s="37">
        <v>14.492730824660628</v>
      </c>
      <c r="G10" s="37">
        <v>14.59567533012328</v>
      </c>
      <c r="H10" s="37">
        <v>16.811788153234467</v>
      </c>
      <c r="I10" s="7">
        <f>+I8*1000/I6</f>
        <v>17.393123410055338</v>
      </c>
    </row>
    <row r="11" spans="1:9" x14ac:dyDescent="0.2">
      <c r="A11" s="49" t="s">
        <v>16</v>
      </c>
      <c r="B11" s="3" t="s">
        <v>10</v>
      </c>
      <c r="C11" s="28">
        <v>241095.87</v>
      </c>
      <c r="D11" s="29">
        <v>269750.63</v>
      </c>
      <c r="E11" s="29">
        <v>453880.25</v>
      </c>
      <c r="F11" s="30">
        <v>216267.60000000003</v>
      </c>
      <c r="G11" s="30">
        <v>25480.34</v>
      </c>
      <c r="H11" s="30">
        <v>249112.82</v>
      </c>
      <c r="I11" s="4">
        <f>SUM(C11:H11)</f>
        <v>1455587.5100000002</v>
      </c>
    </row>
    <row r="12" spans="1:9" x14ac:dyDescent="0.2">
      <c r="A12" s="50"/>
      <c r="B12" s="5" t="s">
        <v>11</v>
      </c>
      <c r="C12" s="31">
        <v>105482740.00000001</v>
      </c>
      <c r="D12" s="32">
        <v>114382727.74999999</v>
      </c>
      <c r="E12" s="32">
        <v>169990246.87</v>
      </c>
      <c r="F12" s="33">
        <v>169621676.92035639</v>
      </c>
      <c r="G12" s="33">
        <v>17615005.080000002</v>
      </c>
      <c r="H12" s="33">
        <v>176197260.70000002</v>
      </c>
      <c r="I12" s="6">
        <f>SUM(C12:H12)</f>
        <v>753289657.32035649</v>
      </c>
    </row>
    <row r="13" spans="1:9" x14ac:dyDescent="0.2">
      <c r="A13" s="50"/>
      <c r="B13" s="5" t="s">
        <v>12</v>
      </c>
      <c r="C13" s="34">
        <v>437.51367453951002</v>
      </c>
      <c r="D13" s="32">
        <v>424.03136463481098</v>
      </c>
      <c r="E13" s="32">
        <v>374.52664413135403</v>
      </c>
      <c r="F13" s="33">
        <v>784.31386356697146</v>
      </c>
      <c r="G13" s="33">
        <v>691.317505182427</v>
      </c>
      <c r="H13" s="33">
        <v>707.29904908145636</v>
      </c>
      <c r="I13" s="6">
        <f>+I12/I11</f>
        <v>517.51588423588248</v>
      </c>
    </row>
    <row r="14" spans="1:9" x14ac:dyDescent="0.2">
      <c r="A14" s="50"/>
      <c r="B14" s="5" t="s">
        <v>13</v>
      </c>
      <c r="C14" s="31">
        <v>2899403.72071</v>
      </c>
      <c r="D14" s="32">
        <v>2975861.6726700002</v>
      </c>
      <c r="E14" s="32">
        <v>3194269.4872200005</v>
      </c>
      <c r="F14" s="33">
        <v>2739369.1859399993</v>
      </c>
      <c r="G14" s="33">
        <v>290900.83728999994</v>
      </c>
      <c r="H14" s="33">
        <v>3510017.2297299998</v>
      </c>
      <c r="I14" s="6">
        <f>SUM(C14:H14)</f>
        <v>15609822.133560002</v>
      </c>
    </row>
    <row r="15" spans="1:9" x14ac:dyDescent="0.2">
      <c r="A15" s="50"/>
      <c r="B15" s="5" t="s">
        <v>14</v>
      </c>
      <c r="C15" s="31">
        <v>12025.936905140681</v>
      </c>
      <c r="D15" s="32">
        <v>11031.898878864527</v>
      </c>
      <c r="E15" s="32">
        <v>7037.6921825084928</v>
      </c>
      <c r="F15" s="33">
        <v>12666.572274071561</v>
      </c>
      <c r="G15" s="33">
        <v>11416.67800704386</v>
      </c>
      <c r="H15" s="33">
        <v>14090.070634381642</v>
      </c>
      <c r="I15" s="7">
        <f>+I14*1000/I11</f>
        <v>10724.069852426805</v>
      </c>
    </row>
    <row r="16" spans="1:9" ht="13.5" thickBot="1" x14ac:dyDescent="0.25">
      <c r="A16" s="51"/>
      <c r="B16" s="8" t="s">
        <v>15</v>
      </c>
      <c r="C16" s="35">
        <v>27.486996647129185</v>
      </c>
      <c r="D16" s="36">
        <v>26.016704892491955</v>
      </c>
      <c r="E16" s="36">
        <v>18.7908985723329</v>
      </c>
      <c r="F16" s="37">
        <v>16.149876806289527</v>
      </c>
      <c r="G16" s="37">
        <v>16.514377144306785</v>
      </c>
      <c r="H16" s="37">
        <v>19.920952322330852</v>
      </c>
      <c r="I16" s="7">
        <f>+I14*1000/I12</f>
        <v>20.722204243568299</v>
      </c>
    </row>
    <row r="17" spans="1:9" x14ac:dyDescent="0.2">
      <c r="A17" s="49" t="s">
        <v>17</v>
      </c>
      <c r="B17" s="3" t="s">
        <v>10</v>
      </c>
      <c r="C17" s="28">
        <v>229424.38</v>
      </c>
      <c r="D17" s="29">
        <v>259280.29999999996</v>
      </c>
      <c r="E17" s="29">
        <v>519223.72999999992</v>
      </c>
      <c r="F17" s="30">
        <v>208644.18</v>
      </c>
      <c r="G17" s="30">
        <v>44854.68</v>
      </c>
      <c r="H17" s="30">
        <v>240505.28999999998</v>
      </c>
      <c r="I17" s="4">
        <f>SUM(C17:H17)</f>
        <v>1501932.5599999998</v>
      </c>
    </row>
    <row r="18" spans="1:9" x14ac:dyDescent="0.2">
      <c r="A18" s="50"/>
      <c r="B18" s="5" t="s">
        <v>11</v>
      </c>
      <c r="C18" s="31">
        <v>99166441</v>
      </c>
      <c r="D18" s="32">
        <v>112017966.75</v>
      </c>
      <c r="E18" s="32">
        <v>203673344.45999998</v>
      </c>
      <c r="F18" s="33">
        <v>167830824.50000003</v>
      </c>
      <c r="G18" s="33">
        <v>27066787.200000003</v>
      </c>
      <c r="H18" s="33">
        <v>141952195.30000001</v>
      </c>
      <c r="I18" s="6">
        <f>SUM(C18:H18)</f>
        <v>751707559.21000004</v>
      </c>
    </row>
    <row r="19" spans="1:9" x14ac:dyDescent="0.2">
      <c r="A19" s="50"/>
      <c r="B19" s="5" t="s">
        <v>12</v>
      </c>
      <c r="C19" s="34">
        <v>432.24020481171181</v>
      </c>
      <c r="D19" s="32">
        <v>432.03423765708391</v>
      </c>
      <c r="E19" s="32">
        <v>392.26509246794251</v>
      </c>
      <c r="F19" s="33">
        <v>804.38775958188739</v>
      </c>
      <c r="G19" s="33">
        <v>603.43284580338116</v>
      </c>
      <c r="H19" s="33">
        <v>590.22483580298808</v>
      </c>
      <c r="I19" s="6">
        <f>+I18/I17</f>
        <v>500.49355026300259</v>
      </c>
    </row>
    <row r="20" spans="1:9" x14ac:dyDescent="0.2">
      <c r="A20" s="50"/>
      <c r="B20" s="5" t="s">
        <v>13</v>
      </c>
      <c r="C20" s="31">
        <v>3286040.5930400006</v>
      </c>
      <c r="D20" s="32">
        <v>3407158.1779200002</v>
      </c>
      <c r="E20" s="32">
        <v>4236591.0769099994</v>
      </c>
      <c r="F20" s="33">
        <v>3840910.8053099988</v>
      </c>
      <c r="G20" s="33">
        <v>537660.87447000004</v>
      </c>
      <c r="H20" s="33">
        <v>3827338.4042100003</v>
      </c>
      <c r="I20" s="6">
        <f>SUM(C20:H20)</f>
        <v>19135699.93186</v>
      </c>
    </row>
    <row r="21" spans="1:9" x14ac:dyDescent="0.2">
      <c r="A21" s="50"/>
      <c r="B21" s="5" t="s">
        <v>14</v>
      </c>
      <c r="C21" s="31">
        <v>13629.601340910571</v>
      </c>
      <c r="D21" s="32">
        <v>13140.829356954619</v>
      </c>
      <c r="E21" s="32">
        <v>8159.471210820815</v>
      </c>
      <c r="F21" s="33">
        <v>18408.904601652437</v>
      </c>
      <c r="G21" s="33">
        <v>11986.728574810923</v>
      </c>
      <c r="H21" s="33">
        <v>15913.738962706395</v>
      </c>
      <c r="I21" s="7">
        <f>+I20*1000/I17</f>
        <v>12740.718485961848</v>
      </c>
    </row>
    <row r="22" spans="1:9" ht="13.5" thickBot="1" x14ac:dyDescent="0.25">
      <c r="A22" s="51"/>
      <c r="B22" s="8" t="s">
        <v>15</v>
      </c>
      <c r="C22" s="35">
        <v>33.136619202054455</v>
      </c>
      <c r="D22" s="36">
        <v>30.416175875822169</v>
      </c>
      <c r="E22" s="36">
        <v>20.800910831716795</v>
      </c>
      <c r="F22" s="37">
        <v>22.885610058538433</v>
      </c>
      <c r="G22" s="37">
        <v>19.864229562864409</v>
      </c>
      <c r="H22" s="37">
        <v>26.962164242133422</v>
      </c>
      <c r="I22" s="7">
        <f>+I20*1000/I18</f>
        <v>25.456309035884225</v>
      </c>
    </row>
    <row r="23" spans="1:9" x14ac:dyDescent="0.2">
      <c r="A23" s="49" t="s">
        <v>18</v>
      </c>
      <c r="B23" s="3" t="s">
        <v>10</v>
      </c>
      <c r="C23" s="28">
        <v>235532.19</v>
      </c>
      <c r="D23" s="29">
        <v>327021.03000000003</v>
      </c>
      <c r="E23" s="29">
        <v>523145.98999999993</v>
      </c>
      <c r="F23" s="30">
        <v>175944.46000000002</v>
      </c>
      <c r="G23" s="30">
        <v>42869.32</v>
      </c>
      <c r="H23" s="30">
        <v>304279.77</v>
      </c>
      <c r="I23" s="4">
        <f>SUM(C23:H23)</f>
        <v>1608792.76</v>
      </c>
    </row>
    <row r="24" spans="1:9" x14ac:dyDescent="0.2">
      <c r="A24" s="50"/>
      <c r="B24" s="5" t="s">
        <v>11</v>
      </c>
      <c r="C24" s="31">
        <v>96431137</v>
      </c>
      <c r="D24" s="32">
        <v>143732137.75999999</v>
      </c>
      <c r="E24" s="32">
        <v>194715292.44999999</v>
      </c>
      <c r="F24" s="33">
        <v>120455609.61000001</v>
      </c>
      <c r="G24" s="33">
        <v>25793147.559999999</v>
      </c>
      <c r="H24" s="33">
        <v>173179757.72</v>
      </c>
      <c r="I24" s="6">
        <f>SUM(C24:H24)</f>
        <v>754307082.0999999</v>
      </c>
    </row>
    <row r="25" spans="1:9" x14ac:dyDescent="0.2">
      <c r="A25" s="50"/>
      <c r="B25" s="5" t="s">
        <v>12</v>
      </c>
      <c r="C25" s="34">
        <v>409.41807996605473</v>
      </c>
      <c r="D25" s="32">
        <v>439.51955554662641</v>
      </c>
      <c r="E25" s="32">
        <v>372.20067853334785</v>
      </c>
      <c r="F25" s="33">
        <v>684.62291799355319</v>
      </c>
      <c r="G25" s="33">
        <v>601.66915547062558</v>
      </c>
      <c r="H25" s="33">
        <v>569.14647240597026</v>
      </c>
      <c r="I25" s="6">
        <f>+I24/I23</f>
        <v>468.86528883931572</v>
      </c>
    </row>
    <row r="26" spans="1:9" x14ac:dyDescent="0.2">
      <c r="A26" s="50"/>
      <c r="B26" s="5" t="s">
        <v>13</v>
      </c>
      <c r="C26" s="31">
        <v>3081527.5576900002</v>
      </c>
      <c r="D26" s="32">
        <v>6126300.4044799991</v>
      </c>
      <c r="E26" s="32">
        <v>5515462.4443600001</v>
      </c>
      <c r="F26" s="33">
        <v>3293710.6521900008</v>
      </c>
      <c r="G26" s="33">
        <v>572103.20490000001</v>
      </c>
      <c r="H26" s="33">
        <v>5270293.2929699989</v>
      </c>
      <c r="I26" s="6">
        <f>SUM(C26:H26)</f>
        <v>23859397.556589998</v>
      </c>
    </row>
    <row r="27" spans="1:9" x14ac:dyDescent="0.2">
      <c r="A27" s="50"/>
      <c r="B27" s="5" t="s">
        <v>14</v>
      </c>
      <c r="C27" s="31">
        <v>13083.254385271075</v>
      </c>
      <c r="D27" s="32">
        <v>18733.658824571616</v>
      </c>
      <c r="E27" s="32">
        <v>10542.874359717447</v>
      </c>
      <c r="F27" s="33">
        <v>18720.172560079471</v>
      </c>
      <c r="G27" s="33">
        <v>13345.282941273619</v>
      </c>
      <c r="H27" s="33">
        <v>17320.551060525642</v>
      </c>
      <c r="I27" s="7">
        <f>+I26*1000/I23</f>
        <v>14830.622159556462</v>
      </c>
    </row>
    <row r="28" spans="1:9" ht="13.5" thickBot="1" x14ac:dyDescent="0.25">
      <c r="A28" s="51"/>
      <c r="B28" s="8" t="s">
        <v>15</v>
      </c>
      <c r="C28" s="35">
        <v>31.955731867913162</v>
      </c>
      <c r="D28" s="36">
        <v>42.623038242912166</v>
      </c>
      <c r="E28" s="36">
        <v>28.325779526414387</v>
      </c>
      <c r="F28" s="37">
        <v>27.34377139308058</v>
      </c>
      <c r="G28" s="37">
        <v>22.180433914440801</v>
      </c>
      <c r="H28" s="37">
        <v>30.432501825594997</v>
      </c>
      <c r="I28" s="7">
        <f>+I26*1000/I24</f>
        <v>31.63088100693043</v>
      </c>
    </row>
    <row r="29" spans="1:9" x14ac:dyDescent="0.2">
      <c r="A29" s="49" t="s">
        <v>19</v>
      </c>
      <c r="B29" s="3" t="s">
        <v>10</v>
      </c>
      <c r="C29" s="28">
        <v>308716.80999999994</v>
      </c>
      <c r="D29" s="29">
        <v>368836.15</v>
      </c>
      <c r="E29" s="29">
        <v>597455.56000000006</v>
      </c>
      <c r="F29" s="30">
        <v>239200.16999999998</v>
      </c>
      <c r="G29" s="30">
        <v>37218.589999999997</v>
      </c>
      <c r="H29" s="30">
        <v>403020.74000000005</v>
      </c>
      <c r="I29" s="4">
        <f>SUM(C29:H29)</f>
        <v>1954448.02</v>
      </c>
    </row>
    <row r="30" spans="1:9" x14ac:dyDescent="0.2">
      <c r="A30" s="50"/>
      <c r="B30" s="5" t="s">
        <v>11</v>
      </c>
      <c r="C30" s="31">
        <v>118346658</v>
      </c>
      <c r="D30" s="32">
        <v>158356139.71000001</v>
      </c>
      <c r="E30" s="32">
        <v>214641983.58000004</v>
      </c>
      <c r="F30" s="33">
        <v>173060903.00000006</v>
      </c>
      <c r="G30" s="33">
        <v>22956027.940000001</v>
      </c>
      <c r="H30" s="33">
        <v>199903209.88999999</v>
      </c>
      <c r="I30" s="6">
        <f>SUM(C30:H30)</f>
        <v>887264922.12000024</v>
      </c>
    </row>
    <row r="31" spans="1:9" x14ac:dyDescent="0.2">
      <c r="A31" s="50"/>
      <c r="B31" s="5" t="s">
        <v>12</v>
      </c>
      <c r="C31" s="34">
        <v>383.35022313815699</v>
      </c>
      <c r="D31" s="32">
        <v>429.34007339031166</v>
      </c>
      <c r="E31" s="32">
        <v>359.26016586070438</v>
      </c>
      <c r="F31" s="33">
        <v>723.49824416930835</v>
      </c>
      <c r="G31" s="33">
        <v>616.7892964241795</v>
      </c>
      <c r="H31" s="33">
        <v>496.01221488005791</v>
      </c>
      <c r="I31" s="6">
        <f>+I30/I29</f>
        <v>453.97212565417846</v>
      </c>
    </row>
    <row r="32" spans="1:9" x14ac:dyDescent="0.2">
      <c r="A32" s="50"/>
      <c r="B32" s="5" t="s">
        <v>13</v>
      </c>
      <c r="C32" s="31">
        <v>4481898.4638099996</v>
      </c>
      <c r="D32" s="32">
        <v>7268489.8585499991</v>
      </c>
      <c r="E32" s="32">
        <v>6596388.3232700005</v>
      </c>
      <c r="F32" s="33">
        <v>4608269.5560100004</v>
      </c>
      <c r="G32" s="33">
        <v>499273.84576000005</v>
      </c>
      <c r="H32" s="33">
        <v>5885630.2685699994</v>
      </c>
      <c r="I32" s="6">
        <f>SUM(C32:H32)</f>
        <v>29339950.315969996</v>
      </c>
    </row>
    <row r="33" spans="1:11" x14ac:dyDescent="0.2">
      <c r="A33" s="50"/>
      <c r="B33" s="5" t="s">
        <v>14</v>
      </c>
      <c r="C33" s="31">
        <v>14517.830965570032</v>
      </c>
      <c r="D33" s="32">
        <v>19706.554952788654</v>
      </c>
      <c r="E33" s="32">
        <v>11040.801634300633</v>
      </c>
      <c r="F33" s="33">
        <v>19265.32726130588</v>
      </c>
      <c r="G33" s="33">
        <v>13414.636227756078</v>
      </c>
      <c r="H33" s="33">
        <v>14603.790039614336</v>
      </c>
      <c r="I33" s="7">
        <f>+I32*1000/I29</f>
        <v>15011.885716955519</v>
      </c>
    </row>
    <row r="34" spans="1:11" ht="13.5" thickBot="1" x14ac:dyDescent="0.25">
      <c r="A34" s="51"/>
      <c r="B34" s="8" t="s">
        <v>15</v>
      </c>
      <c r="C34" s="35">
        <v>37.870933911881139</v>
      </c>
      <c r="D34" s="36">
        <v>45.899640341453733</v>
      </c>
      <c r="E34" s="36">
        <v>30.7320507071788</v>
      </c>
      <c r="F34" s="37">
        <v>26.628022136288049</v>
      </c>
      <c r="G34" s="37">
        <v>21.749139139617199</v>
      </c>
      <c r="H34" s="37">
        <v>29.442400008527446</v>
      </c>
      <c r="I34" s="7">
        <f>+I32*1000/I30</f>
        <v>33.067857845508115</v>
      </c>
      <c r="K34" s="9"/>
    </row>
    <row r="35" spans="1:11" x14ac:dyDescent="0.2">
      <c r="A35" s="49" t="s">
        <v>20</v>
      </c>
      <c r="B35" s="3" t="s">
        <v>10</v>
      </c>
      <c r="C35" s="28">
        <v>295397.37</v>
      </c>
      <c r="D35" s="29">
        <v>356106.90999999992</v>
      </c>
      <c r="E35" s="29">
        <v>629754.89</v>
      </c>
      <c r="F35" s="30">
        <v>253548.33000000002</v>
      </c>
      <c r="G35" s="30">
        <v>44415.99</v>
      </c>
      <c r="H35" s="30">
        <v>404666.42</v>
      </c>
      <c r="I35" s="4">
        <f>SUM(C35:H35)</f>
        <v>1983889.91</v>
      </c>
      <c r="K35" s="9"/>
    </row>
    <row r="36" spans="1:11" x14ac:dyDescent="0.2">
      <c r="A36" s="50"/>
      <c r="B36" s="5" t="s">
        <v>11</v>
      </c>
      <c r="C36" s="31">
        <v>116918240</v>
      </c>
      <c r="D36" s="32">
        <v>155168799.40999997</v>
      </c>
      <c r="E36" s="32">
        <v>254499488.10000002</v>
      </c>
      <c r="F36" s="33">
        <v>196480732.20999998</v>
      </c>
      <c r="G36" s="33">
        <v>32152780.34</v>
      </c>
      <c r="H36" s="33">
        <v>204197436.38</v>
      </c>
      <c r="I36" s="6">
        <f>SUM(C36:H36)</f>
        <v>959417476.44000006</v>
      </c>
      <c r="K36" s="9"/>
    </row>
    <row r="37" spans="1:11" x14ac:dyDescent="0.2">
      <c r="A37" s="50"/>
      <c r="B37" s="5" t="s">
        <v>12</v>
      </c>
      <c r="C37" s="34">
        <v>395.79986781872839</v>
      </c>
      <c r="D37" s="32">
        <v>435.73655846779275</v>
      </c>
      <c r="E37" s="32">
        <v>404.12467158452716</v>
      </c>
      <c r="F37" s="33">
        <v>774.92418194984748</v>
      </c>
      <c r="G37" s="33">
        <v>723.90101717872324</v>
      </c>
      <c r="H37" s="33">
        <v>504.60682252804668</v>
      </c>
      <c r="I37" s="6">
        <f>+I36/I35</f>
        <v>483.60419174670841</v>
      </c>
      <c r="K37" s="9"/>
    </row>
    <row r="38" spans="1:11" x14ac:dyDescent="0.2">
      <c r="A38" s="50"/>
      <c r="B38" s="5" t="s">
        <v>13</v>
      </c>
      <c r="C38" s="31">
        <v>4474711.1412899988</v>
      </c>
      <c r="D38" s="32">
        <v>7042604.1493000006</v>
      </c>
      <c r="E38" s="32">
        <v>7659138.8159800004</v>
      </c>
      <c r="F38" s="33">
        <v>5344168.6050100001</v>
      </c>
      <c r="G38" s="33">
        <v>653732.46640000015</v>
      </c>
      <c r="H38" s="33">
        <v>6127777.06489</v>
      </c>
      <c r="I38" s="6">
        <f>SUM(C38:H38)</f>
        <v>31302132.242869999</v>
      </c>
      <c r="K38" s="9"/>
    </row>
    <row r="39" spans="1:11" x14ac:dyDescent="0.2">
      <c r="A39" s="50"/>
      <c r="B39" s="5" t="s">
        <v>14</v>
      </c>
      <c r="C39" s="31">
        <v>15148.107585690417</v>
      </c>
      <c r="D39" s="32">
        <v>19776.656817190102</v>
      </c>
      <c r="E39" s="32">
        <v>12162.095027130317</v>
      </c>
      <c r="F39" s="33">
        <v>21077.514511769808</v>
      </c>
      <c r="G39" s="33">
        <v>14718.403583934527</v>
      </c>
      <c r="H39" s="33">
        <v>15142.786161723032</v>
      </c>
      <c r="I39" s="7">
        <f>+I38*1000/I35</f>
        <v>15778.159909523407</v>
      </c>
      <c r="K39" s="10"/>
    </row>
    <row r="40" spans="1:11" ht="13.5" thickBot="1" x14ac:dyDescent="0.25">
      <c r="A40" s="51"/>
      <c r="B40" s="8" t="s">
        <v>15</v>
      </c>
      <c r="C40" s="35">
        <v>38.272139071628168</v>
      </c>
      <c r="D40" s="36">
        <v>45.386728363422101</v>
      </c>
      <c r="E40" s="36">
        <v>30.094908532666711</v>
      </c>
      <c r="F40" s="37">
        <v>27.199453833967372</v>
      </c>
      <c r="G40" s="35">
        <v>20.33206644921831</v>
      </c>
      <c r="H40" s="37">
        <v>30.009079318148491</v>
      </c>
      <c r="I40" s="7">
        <f>+I38*1000/I36</f>
        <v>32.626185171255393</v>
      </c>
      <c r="K40" s="10"/>
    </row>
    <row r="41" spans="1:11" x14ac:dyDescent="0.2">
      <c r="A41" s="49" t="s">
        <v>21</v>
      </c>
      <c r="B41" s="3" t="s">
        <v>10</v>
      </c>
      <c r="C41" s="28">
        <v>0</v>
      </c>
      <c r="D41" s="29">
        <v>0</v>
      </c>
      <c r="E41" s="29">
        <v>0</v>
      </c>
      <c r="F41" s="30">
        <v>0</v>
      </c>
      <c r="G41" s="30">
        <v>0</v>
      </c>
      <c r="H41" s="30">
        <v>0</v>
      </c>
      <c r="I41" s="4">
        <f>SUM(C41:H41)</f>
        <v>0</v>
      </c>
    </row>
    <row r="42" spans="1:11" x14ac:dyDescent="0.2">
      <c r="A42" s="50"/>
      <c r="B42" s="5" t="s">
        <v>11</v>
      </c>
      <c r="C42" s="31">
        <v>0</v>
      </c>
      <c r="D42" s="32">
        <v>0</v>
      </c>
      <c r="E42" s="32">
        <v>0</v>
      </c>
      <c r="F42" s="33">
        <v>0</v>
      </c>
      <c r="G42" s="33">
        <v>0</v>
      </c>
      <c r="H42" s="33">
        <v>0</v>
      </c>
      <c r="I42" s="6">
        <f>SUM(C42:H42)</f>
        <v>0</v>
      </c>
    </row>
    <row r="43" spans="1:11" x14ac:dyDescent="0.2">
      <c r="A43" s="50"/>
      <c r="B43" s="5" t="s">
        <v>12</v>
      </c>
      <c r="C43" s="34" t="s">
        <v>35</v>
      </c>
      <c r="D43" s="32" t="s">
        <v>35</v>
      </c>
      <c r="E43" s="32" t="s">
        <v>35</v>
      </c>
      <c r="F43" s="33" t="s">
        <v>35</v>
      </c>
      <c r="G43" s="33" t="s">
        <v>35</v>
      </c>
      <c r="H43" s="33" t="s">
        <v>35</v>
      </c>
      <c r="I43" s="6" t="e">
        <f>+I42/I41</f>
        <v>#DIV/0!</v>
      </c>
    </row>
    <row r="44" spans="1:11" x14ac:dyDescent="0.2">
      <c r="A44" s="50"/>
      <c r="B44" s="5" t="s">
        <v>13</v>
      </c>
      <c r="C44" s="31">
        <v>0</v>
      </c>
      <c r="D44" s="32">
        <v>0</v>
      </c>
      <c r="E44" s="32">
        <v>0</v>
      </c>
      <c r="F44" s="33">
        <v>0</v>
      </c>
      <c r="G44" s="33">
        <v>0</v>
      </c>
      <c r="H44" s="33">
        <v>0</v>
      </c>
      <c r="I44" s="6">
        <f>SUM(C44:H44)</f>
        <v>0</v>
      </c>
    </row>
    <row r="45" spans="1:11" x14ac:dyDescent="0.2">
      <c r="A45" s="50"/>
      <c r="B45" s="5" t="s">
        <v>14</v>
      </c>
      <c r="C45" s="31" t="e">
        <v>#DIV/0!</v>
      </c>
      <c r="D45" s="32" t="e">
        <v>#DIV/0!</v>
      </c>
      <c r="E45" s="32" t="e">
        <v>#DIV/0!</v>
      </c>
      <c r="F45" s="33" t="e">
        <v>#DIV/0!</v>
      </c>
      <c r="G45" s="33" t="e">
        <v>#DIV/0!</v>
      </c>
      <c r="H45" s="33" t="e">
        <v>#DIV/0!</v>
      </c>
      <c r="I45" s="7" t="e">
        <f>+I44*1000/I41</f>
        <v>#DIV/0!</v>
      </c>
    </row>
    <row r="46" spans="1:11" ht="13.5" thickBot="1" x14ac:dyDescent="0.25">
      <c r="A46" s="51"/>
      <c r="B46" s="11" t="s">
        <v>15</v>
      </c>
      <c r="C46" s="35" t="e">
        <v>#DIV/0!</v>
      </c>
      <c r="D46" s="36" t="e">
        <v>#DIV/0!</v>
      </c>
      <c r="E46" s="36" t="e">
        <v>#DIV/0!</v>
      </c>
      <c r="F46" s="37" t="e">
        <v>#DIV/0!</v>
      </c>
      <c r="G46" s="37" t="e">
        <v>#DIV/0!</v>
      </c>
      <c r="H46" s="37" t="e">
        <v>#DIV/0!</v>
      </c>
      <c r="I46" s="7" t="e">
        <f>+I44*1000/I42</f>
        <v>#DIV/0!</v>
      </c>
    </row>
    <row r="47" spans="1:11" x14ac:dyDescent="0.2">
      <c r="A47" s="49" t="s">
        <v>22</v>
      </c>
      <c r="B47" s="3" t="s">
        <v>10</v>
      </c>
      <c r="C47" s="28">
        <v>0</v>
      </c>
      <c r="D47" s="29">
        <v>0</v>
      </c>
      <c r="E47" s="29">
        <v>0</v>
      </c>
      <c r="F47" s="30">
        <v>0</v>
      </c>
      <c r="G47" s="30">
        <v>0</v>
      </c>
      <c r="H47" s="30">
        <v>0</v>
      </c>
      <c r="I47" s="4">
        <f>SUM(C47:H47)</f>
        <v>0</v>
      </c>
    </row>
    <row r="48" spans="1:11" x14ac:dyDescent="0.2">
      <c r="A48" s="50"/>
      <c r="B48" s="5" t="s">
        <v>11</v>
      </c>
      <c r="C48" s="31">
        <v>0</v>
      </c>
      <c r="D48" s="32">
        <v>0</v>
      </c>
      <c r="E48" s="32">
        <v>0</v>
      </c>
      <c r="F48" s="33">
        <v>0</v>
      </c>
      <c r="G48" s="33">
        <v>0</v>
      </c>
      <c r="H48" s="33">
        <v>0</v>
      </c>
      <c r="I48" s="6">
        <f>SUM(C48:H48)</f>
        <v>0</v>
      </c>
    </row>
    <row r="49" spans="1:11" x14ac:dyDescent="0.2">
      <c r="A49" s="50"/>
      <c r="B49" s="5" t="s">
        <v>12</v>
      </c>
      <c r="C49" s="34" t="s">
        <v>35</v>
      </c>
      <c r="D49" s="32" t="s">
        <v>35</v>
      </c>
      <c r="E49" s="32" t="s">
        <v>35</v>
      </c>
      <c r="F49" s="33" t="s">
        <v>35</v>
      </c>
      <c r="G49" s="33" t="s">
        <v>35</v>
      </c>
      <c r="H49" s="33" t="s">
        <v>35</v>
      </c>
      <c r="I49" s="6" t="e">
        <f>+I48/I47</f>
        <v>#DIV/0!</v>
      </c>
    </row>
    <row r="50" spans="1:11" x14ac:dyDescent="0.2">
      <c r="A50" s="50"/>
      <c r="B50" s="5" t="s">
        <v>13</v>
      </c>
      <c r="C50" s="31">
        <v>0</v>
      </c>
      <c r="D50" s="32">
        <v>0</v>
      </c>
      <c r="E50" s="32">
        <v>0</v>
      </c>
      <c r="F50" s="33">
        <v>0</v>
      </c>
      <c r="G50" s="33">
        <v>0</v>
      </c>
      <c r="H50" s="33">
        <v>0</v>
      </c>
      <c r="I50" s="6">
        <f>SUM(C50:H50)</f>
        <v>0</v>
      </c>
    </row>
    <row r="51" spans="1:11" x14ac:dyDescent="0.2">
      <c r="A51" s="50"/>
      <c r="B51" s="5" t="s">
        <v>14</v>
      </c>
      <c r="C51" s="31" t="e">
        <v>#DIV/0!</v>
      </c>
      <c r="D51" s="32" t="e">
        <v>#DIV/0!</v>
      </c>
      <c r="E51" s="32" t="e">
        <v>#DIV/0!</v>
      </c>
      <c r="F51" s="33" t="e">
        <v>#DIV/0!</v>
      </c>
      <c r="G51" s="33" t="e">
        <v>#DIV/0!</v>
      </c>
      <c r="H51" s="33" t="e">
        <v>#DIV/0!</v>
      </c>
      <c r="I51" s="7" t="e">
        <f>+I50*1000/I47</f>
        <v>#DIV/0!</v>
      </c>
    </row>
    <row r="52" spans="1:11" ht="13.5" thickBot="1" x14ac:dyDescent="0.25">
      <c r="A52" s="51"/>
      <c r="B52" s="8" t="s">
        <v>15</v>
      </c>
      <c r="C52" s="35" t="e">
        <v>#DIV/0!</v>
      </c>
      <c r="D52" s="36" t="e">
        <v>#DIV/0!</v>
      </c>
      <c r="E52" s="36" t="e">
        <v>#DIV/0!</v>
      </c>
      <c r="F52" s="37" t="e">
        <v>#DIV/0!</v>
      </c>
      <c r="G52" s="37" t="e">
        <v>#DIV/0!</v>
      </c>
      <c r="H52" s="37" t="e">
        <v>#DIV/0!</v>
      </c>
      <c r="I52" s="7" t="e">
        <f>+I50*1000/I48</f>
        <v>#DIV/0!</v>
      </c>
    </row>
    <row r="53" spans="1:11" x14ac:dyDescent="0.2">
      <c r="A53" s="12"/>
      <c r="B53" s="3" t="s">
        <v>10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4">
        <f>SUM(C53:H53)</f>
        <v>0</v>
      </c>
    </row>
    <row r="54" spans="1:11" x14ac:dyDescent="0.2">
      <c r="A54" s="13"/>
      <c r="B54" s="5" t="s">
        <v>11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6">
        <f>SUM(C54:H54)</f>
        <v>0</v>
      </c>
    </row>
    <row r="55" spans="1:11" x14ac:dyDescent="0.2">
      <c r="A55" s="14" t="s">
        <v>23</v>
      </c>
      <c r="B55" s="5" t="s">
        <v>12</v>
      </c>
      <c r="C55" s="40" t="s">
        <v>35</v>
      </c>
      <c r="D55" s="40" t="s">
        <v>35</v>
      </c>
      <c r="E55" s="40" t="s">
        <v>35</v>
      </c>
      <c r="F55" s="40" t="s">
        <v>35</v>
      </c>
      <c r="G55" s="40" t="s">
        <v>35</v>
      </c>
      <c r="H55" s="40" t="s">
        <v>35</v>
      </c>
      <c r="I55" s="6" t="e">
        <f>+I54/I53</f>
        <v>#DIV/0!</v>
      </c>
    </row>
    <row r="56" spans="1:11" x14ac:dyDescent="0.2">
      <c r="A56" s="15"/>
      <c r="B56" s="5" t="s">
        <v>13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6">
        <f>SUM(C56:H56)</f>
        <v>0</v>
      </c>
    </row>
    <row r="57" spans="1:11" x14ac:dyDescent="0.2">
      <c r="A57" s="15"/>
      <c r="B57" s="5" t="s">
        <v>14</v>
      </c>
      <c r="C57" s="41" t="e">
        <v>#DIV/0!</v>
      </c>
      <c r="D57" s="41" t="e">
        <v>#DIV/0!</v>
      </c>
      <c r="E57" s="41" t="e">
        <v>#DIV/0!</v>
      </c>
      <c r="F57" s="41" t="e">
        <v>#DIV/0!</v>
      </c>
      <c r="G57" s="41" t="e">
        <v>#DIV/0!</v>
      </c>
      <c r="H57" s="41" t="e">
        <v>#DIV/0!</v>
      </c>
      <c r="I57" s="16" t="e">
        <f>+I56*1000/I53</f>
        <v>#DIV/0!</v>
      </c>
      <c r="J57" s="17"/>
    </row>
    <row r="58" spans="1:11" ht="13.5" thickBot="1" x14ac:dyDescent="0.25">
      <c r="A58" s="18"/>
      <c r="B58" s="8" t="s">
        <v>15</v>
      </c>
      <c r="C58" s="42" t="e">
        <v>#DIV/0!</v>
      </c>
      <c r="D58" s="42" t="e">
        <v>#DIV/0!</v>
      </c>
      <c r="E58" s="42" t="e">
        <v>#DIV/0!</v>
      </c>
      <c r="F58" s="42" t="e">
        <v>#DIV/0!</v>
      </c>
      <c r="G58" s="42" t="e">
        <v>#DIV/0!</v>
      </c>
      <c r="H58" s="42" t="e">
        <v>#DIV/0!</v>
      </c>
      <c r="I58" s="16" t="e">
        <f>+I56*1000/I54</f>
        <v>#DIV/0!</v>
      </c>
      <c r="K58" s="17" t="s">
        <v>24</v>
      </c>
    </row>
    <row r="59" spans="1:11" x14ac:dyDescent="0.2">
      <c r="A59" s="12"/>
      <c r="B59" s="3" t="s">
        <v>10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4">
        <f>SUM(C59:H59)</f>
        <v>0</v>
      </c>
      <c r="K59" s="2" t="s">
        <v>24</v>
      </c>
    </row>
    <row r="60" spans="1:11" x14ac:dyDescent="0.2">
      <c r="A60" s="13"/>
      <c r="B60" s="5" t="s">
        <v>11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6">
        <f>SUM(C60:H60)</f>
        <v>0</v>
      </c>
    </row>
    <row r="61" spans="1:11" x14ac:dyDescent="0.2">
      <c r="A61" s="13" t="s">
        <v>25</v>
      </c>
      <c r="B61" s="5" t="s">
        <v>12</v>
      </c>
      <c r="C61" s="40" t="s">
        <v>35</v>
      </c>
      <c r="D61" s="40" t="s">
        <v>35</v>
      </c>
      <c r="E61" s="40" t="s">
        <v>35</v>
      </c>
      <c r="F61" s="40" t="s">
        <v>35</v>
      </c>
      <c r="G61" s="40" t="s">
        <v>35</v>
      </c>
      <c r="H61" s="40" t="s">
        <v>35</v>
      </c>
      <c r="I61" s="19" t="e">
        <f>+I60/I59</f>
        <v>#DIV/0!</v>
      </c>
    </row>
    <row r="62" spans="1:11" x14ac:dyDescent="0.2">
      <c r="A62" s="13"/>
      <c r="B62" s="27" t="s">
        <v>13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6">
        <f>SUM(C62:H62)</f>
        <v>0</v>
      </c>
    </row>
    <row r="63" spans="1:11" x14ac:dyDescent="0.2">
      <c r="A63" s="13"/>
      <c r="B63" s="5" t="s">
        <v>14</v>
      </c>
      <c r="C63" s="41" t="e">
        <v>#DIV/0!</v>
      </c>
      <c r="D63" s="41" t="e">
        <v>#DIV/0!</v>
      </c>
      <c r="E63" s="41" t="e">
        <v>#DIV/0!</v>
      </c>
      <c r="F63" s="41" t="e">
        <v>#DIV/0!</v>
      </c>
      <c r="G63" s="41" t="e">
        <v>#DIV/0!</v>
      </c>
      <c r="H63" s="41" t="e">
        <v>#DIV/0!</v>
      </c>
      <c r="I63" s="16" t="e">
        <f>+I62*1000/I59</f>
        <v>#DIV/0!</v>
      </c>
    </row>
    <row r="64" spans="1:11" ht="13.5" thickBot="1" x14ac:dyDescent="0.25">
      <c r="A64" s="20"/>
      <c r="B64" s="8" t="s">
        <v>15</v>
      </c>
      <c r="C64" s="42" t="e">
        <v>#DIV/0!</v>
      </c>
      <c r="D64" s="42" t="e">
        <v>#DIV/0!</v>
      </c>
      <c r="E64" s="42" t="e">
        <v>#DIV/0!</v>
      </c>
      <c r="F64" s="42" t="e">
        <v>#DIV/0!</v>
      </c>
      <c r="G64" s="42" t="e">
        <v>#DIV/0!</v>
      </c>
      <c r="H64" s="42" t="e">
        <v>#DIV/0!</v>
      </c>
      <c r="I64" s="16" t="e">
        <f>+I62*1000/I60</f>
        <v>#DIV/0!</v>
      </c>
    </row>
    <row r="65" spans="1:10" x14ac:dyDescent="0.2">
      <c r="A65" s="12"/>
      <c r="B65" s="3" t="s">
        <v>10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4">
        <f>SUM(C65:H65)</f>
        <v>0</v>
      </c>
    </row>
    <row r="66" spans="1:10" x14ac:dyDescent="0.2">
      <c r="A66" s="13"/>
      <c r="B66" s="5" t="s">
        <v>11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6">
        <f>SUM(C66:H66)</f>
        <v>0</v>
      </c>
    </row>
    <row r="67" spans="1:10" x14ac:dyDescent="0.2">
      <c r="A67" s="13" t="s">
        <v>26</v>
      </c>
      <c r="B67" s="5" t="s">
        <v>12</v>
      </c>
      <c r="C67" s="40" t="s">
        <v>35</v>
      </c>
      <c r="D67" s="40" t="s">
        <v>35</v>
      </c>
      <c r="E67" s="40" t="s">
        <v>35</v>
      </c>
      <c r="F67" s="40" t="s">
        <v>35</v>
      </c>
      <c r="G67" s="40" t="s">
        <v>35</v>
      </c>
      <c r="H67" s="40" t="s">
        <v>35</v>
      </c>
      <c r="I67" s="19" t="e">
        <f>+I66/I65</f>
        <v>#DIV/0!</v>
      </c>
    </row>
    <row r="68" spans="1:10" x14ac:dyDescent="0.2">
      <c r="A68" s="13"/>
      <c r="B68" s="5" t="s">
        <v>13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6">
        <f>SUM(C68:H68)</f>
        <v>0</v>
      </c>
    </row>
    <row r="69" spans="1:10" x14ac:dyDescent="0.2">
      <c r="A69" s="13"/>
      <c r="B69" s="5" t="s">
        <v>14</v>
      </c>
      <c r="C69" s="41" t="e">
        <v>#DIV/0!</v>
      </c>
      <c r="D69" s="41" t="e">
        <v>#DIV/0!</v>
      </c>
      <c r="E69" s="41" t="e">
        <v>#DIV/0!</v>
      </c>
      <c r="F69" s="41" t="e">
        <v>#DIV/0!</v>
      </c>
      <c r="G69" s="41" t="e">
        <v>#DIV/0!</v>
      </c>
      <c r="H69" s="41" t="e">
        <v>#DIV/0!</v>
      </c>
      <c r="I69" s="16" t="e">
        <f>+I68*1000/I65</f>
        <v>#DIV/0!</v>
      </c>
    </row>
    <row r="70" spans="1:10" ht="13.5" thickBot="1" x14ac:dyDescent="0.25">
      <c r="A70" s="20"/>
      <c r="B70" s="8" t="s">
        <v>15</v>
      </c>
      <c r="C70" s="42" t="e">
        <v>#DIV/0!</v>
      </c>
      <c r="D70" s="42" t="e">
        <v>#DIV/0!</v>
      </c>
      <c r="E70" s="42" t="e">
        <v>#DIV/0!</v>
      </c>
      <c r="F70" s="42" t="e">
        <v>#DIV/0!</v>
      </c>
      <c r="G70" s="42" t="e">
        <v>#DIV/0!</v>
      </c>
      <c r="H70" s="42" t="e">
        <v>#DIV/0!</v>
      </c>
      <c r="I70" s="16" t="e">
        <f>+I68*1000/I66</f>
        <v>#DIV/0!</v>
      </c>
    </row>
    <row r="71" spans="1:10" x14ac:dyDescent="0.2">
      <c r="A71" s="12"/>
      <c r="B71" s="3" t="s">
        <v>10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">
        <f>SUM(C71:H71)</f>
        <v>0</v>
      </c>
    </row>
    <row r="72" spans="1:10" x14ac:dyDescent="0.2">
      <c r="A72" s="13"/>
      <c r="B72" s="5" t="s">
        <v>11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6">
        <f>SUM(C72:H72)</f>
        <v>0</v>
      </c>
    </row>
    <row r="73" spans="1:10" x14ac:dyDescent="0.2">
      <c r="A73" s="13" t="s">
        <v>27</v>
      </c>
      <c r="B73" s="5" t="s">
        <v>12</v>
      </c>
      <c r="C73" s="45" t="s">
        <v>35</v>
      </c>
      <c r="D73" s="45" t="s">
        <v>35</v>
      </c>
      <c r="E73" s="45" t="s">
        <v>35</v>
      </c>
      <c r="F73" s="45" t="s">
        <v>35</v>
      </c>
      <c r="G73" s="45" t="s">
        <v>35</v>
      </c>
      <c r="H73" s="45" t="s">
        <v>35</v>
      </c>
      <c r="I73" s="19" t="e">
        <f>+I72/I71</f>
        <v>#DIV/0!</v>
      </c>
    </row>
    <row r="74" spans="1:10" x14ac:dyDescent="0.2">
      <c r="A74" s="13"/>
      <c r="B74" s="5" t="s">
        <v>13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6">
        <f>SUM(C74:H74)</f>
        <v>0</v>
      </c>
    </row>
    <row r="75" spans="1:10" x14ac:dyDescent="0.2">
      <c r="A75" s="13"/>
      <c r="B75" s="5" t="s">
        <v>14</v>
      </c>
      <c r="C75" s="46" t="e">
        <v>#DIV/0!</v>
      </c>
      <c r="D75" s="46" t="e">
        <v>#DIV/0!</v>
      </c>
      <c r="E75" s="46" t="e">
        <v>#DIV/0!</v>
      </c>
      <c r="F75" s="46" t="e">
        <v>#DIV/0!</v>
      </c>
      <c r="G75" s="46" t="e">
        <v>#DIV/0!</v>
      </c>
      <c r="H75" s="46" t="e">
        <v>#DIV/0!</v>
      </c>
      <c r="I75" s="16" t="e">
        <f>+I74*1000/I71</f>
        <v>#DIV/0!</v>
      </c>
    </row>
    <row r="76" spans="1:10" ht="13.5" thickBot="1" x14ac:dyDescent="0.25">
      <c r="A76" s="20"/>
      <c r="B76" s="11" t="s">
        <v>15</v>
      </c>
      <c r="C76" s="47" t="e">
        <v>#DIV/0!</v>
      </c>
      <c r="D76" s="47" t="e">
        <v>#DIV/0!</v>
      </c>
      <c r="E76" s="47" t="e">
        <v>#DIV/0!</v>
      </c>
      <c r="F76" s="47" t="e">
        <v>#DIV/0!</v>
      </c>
      <c r="G76" s="47" t="e">
        <v>#DIV/0!</v>
      </c>
      <c r="H76" s="47" t="e">
        <v>#DIV/0!</v>
      </c>
      <c r="I76" s="16" t="e">
        <f>+I74*1000/I72</f>
        <v>#DIV/0!</v>
      </c>
    </row>
    <row r="77" spans="1:10" x14ac:dyDescent="0.2">
      <c r="A77" s="52" t="s">
        <v>28</v>
      </c>
      <c r="B77" s="3" t="s">
        <v>10</v>
      </c>
      <c r="C77" s="21">
        <f t="shared" ref="C77:H78" si="0">SUM(C5,C11,C17,C23,C29,C35,C41,C47,C53,C59,C65,C71)</f>
        <v>1540239.7999999998</v>
      </c>
      <c r="D77" s="21">
        <f t="shared" si="0"/>
        <v>1826340.28</v>
      </c>
      <c r="E77" s="21">
        <f t="shared" si="0"/>
        <v>3147699.94</v>
      </c>
      <c r="F77" s="21">
        <f t="shared" si="0"/>
        <v>1294303.05</v>
      </c>
      <c r="G77" s="21">
        <f t="shared" si="0"/>
        <v>239950.82</v>
      </c>
      <c r="H77" s="21">
        <f t="shared" si="0"/>
        <v>1902215.42</v>
      </c>
      <c r="I77" s="21">
        <f>SUM(C77:H77)</f>
        <v>9950749.3099999987</v>
      </c>
      <c r="J77" s="22"/>
    </row>
    <row r="78" spans="1:10" x14ac:dyDescent="0.2">
      <c r="A78" s="53"/>
      <c r="B78" s="5" t="s">
        <v>29</v>
      </c>
      <c r="C78" s="23">
        <f t="shared" si="0"/>
        <v>626977933.98000002</v>
      </c>
      <c r="D78" s="23">
        <f t="shared" si="0"/>
        <v>782779620.43999994</v>
      </c>
      <c r="E78" s="23">
        <f t="shared" si="0"/>
        <v>1250323437.0300002</v>
      </c>
      <c r="F78" s="23">
        <f>SUM(F6,F12,F18,F24,F30,F36,F42,F48,F54,F60,F66,F72)</f>
        <v>1001949089.1203566</v>
      </c>
      <c r="G78" s="23">
        <f>SUM(G6,G12,G18,G24,G30,G36,G42,G48,G54,G60,G66,G72)</f>
        <v>153282633.68000001</v>
      </c>
      <c r="H78" s="23">
        <f t="shared" si="0"/>
        <v>1085405356.1900001</v>
      </c>
      <c r="I78" s="23">
        <f>SUM(C78:H78)</f>
        <v>4900718070.4403572</v>
      </c>
      <c r="J78" s="1"/>
    </row>
    <row r="79" spans="1:10" x14ac:dyDescent="0.2">
      <c r="A79" s="53"/>
      <c r="B79" s="5" t="s">
        <v>12</v>
      </c>
      <c r="C79" s="23">
        <f t="shared" ref="C79:H79" si="1">C78/C77</f>
        <v>407.06514270050684</v>
      </c>
      <c r="D79" s="23">
        <f t="shared" si="1"/>
        <v>428.60557203502071</v>
      </c>
      <c r="E79" s="23">
        <f t="shared" si="1"/>
        <v>397.21811508818729</v>
      </c>
      <c r="F79" s="23">
        <f t="shared" si="1"/>
        <v>774.1224816864617</v>
      </c>
      <c r="G79" s="23">
        <f t="shared" si="1"/>
        <v>638.80854285057251</v>
      </c>
      <c r="H79" s="23">
        <f t="shared" si="1"/>
        <v>570.60065057720965</v>
      </c>
      <c r="I79" s="23">
        <f>+I78/I77</f>
        <v>492.49739067543226</v>
      </c>
      <c r="J79" s="22"/>
    </row>
    <row r="80" spans="1:10" x14ac:dyDescent="0.2">
      <c r="A80" s="53"/>
      <c r="B80" s="5" t="s">
        <v>13</v>
      </c>
      <c r="C80" s="23">
        <f t="shared" ref="C80:H80" si="2">SUM(C8,C14,C20,C26,C32,C38,C44,C50,C56,C62,C68,C74)</f>
        <v>20578155.423409998</v>
      </c>
      <c r="D80" s="23">
        <f t="shared" si="2"/>
        <v>29070607.127700001</v>
      </c>
      <c r="E80" s="23">
        <f t="shared" si="2"/>
        <v>30292860.446369998</v>
      </c>
      <c r="F80" s="23">
        <f t="shared" si="2"/>
        <v>22355400.809899997</v>
      </c>
      <c r="G80" s="23">
        <f t="shared" si="2"/>
        <v>2957955.1694600005</v>
      </c>
      <c r="H80" s="23">
        <f t="shared" si="2"/>
        <v>27814884.056789998</v>
      </c>
      <c r="I80" s="23">
        <f>SUM(C80:H80)</f>
        <v>133069863.03363</v>
      </c>
      <c r="J80" s="22"/>
    </row>
    <row r="81" spans="1:10" x14ac:dyDescent="0.2">
      <c r="A81" s="53"/>
      <c r="B81" s="5" t="s">
        <v>14</v>
      </c>
      <c r="C81" s="23">
        <f t="shared" ref="C81:H81" si="3">C80*1000/C77</f>
        <v>13360.358187997741</v>
      </c>
      <c r="D81" s="23">
        <f t="shared" si="3"/>
        <v>15917.410050059236</v>
      </c>
      <c r="E81" s="23">
        <f t="shared" si="3"/>
        <v>9623.8081849599675</v>
      </c>
      <c r="F81" s="23">
        <f t="shared" si="3"/>
        <v>17272.153387802027</v>
      </c>
      <c r="G81" s="23">
        <f t="shared" si="3"/>
        <v>12327.339283358149</v>
      </c>
      <c r="H81" s="23">
        <f t="shared" si="3"/>
        <v>14622.362832486133</v>
      </c>
      <c r="I81" s="7">
        <f>+I80*1000/I77</f>
        <v>13372.848504976559</v>
      </c>
      <c r="J81" s="22"/>
    </row>
    <row r="82" spans="1:10" ht="13.5" thickBot="1" x14ac:dyDescent="0.25">
      <c r="A82" s="54"/>
      <c r="B82" s="8" t="s">
        <v>15</v>
      </c>
      <c r="C82" s="24">
        <f t="shared" ref="C82:H82" si="4">C80*1000/C78</f>
        <v>32.821179674987448</v>
      </c>
      <c r="D82" s="24">
        <f t="shared" si="4"/>
        <v>37.137664763627122</v>
      </c>
      <c r="E82" s="24">
        <f t="shared" si="4"/>
        <v>24.228019366194726</v>
      </c>
      <c r="F82" s="24">
        <f t="shared" si="4"/>
        <v>22.311912903206014</v>
      </c>
      <c r="G82" s="24">
        <f t="shared" si="4"/>
        <v>19.297392655942787</v>
      </c>
      <c r="H82" s="24">
        <f t="shared" si="4"/>
        <v>25.626263863692419</v>
      </c>
      <c r="I82" s="7">
        <f>+I80*1000/I78</f>
        <v>27.153135748874639</v>
      </c>
      <c r="J82" s="22"/>
    </row>
    <row r="83" spans="1:10" ht="44.25" customHeight="1" x14ac:dyDescent="0.2">
      <c r="A83" s="55" t="s">
        <v>33</v>
      </c>
      <c r="B83" s="56"/>
      <c r="C83" s="56"/>
      <c r="D83" s="56"/>
      <c r="E83" s="56"/>
      <c r="F83" s="56"/>
      <c r="G83" s="56"/>
      <c r="H83" s="56"/>
      <c r="I83" s="55"/>
      <c r="J83" s="2" t="s">
        <v>30</v>
      </c>
    </row>
    <row r="84" spans="1:10" x14ac:dyDescent="0.2">
      <c r="A84" s="57" t="s">
        <v>31</v>
      </c>
      <c r="B84" s="56"/>
      <c r="C84" s="56"/>
      <c r="D84" s="56"/>
      <c r="E84" s="56"/>
      <c r="F84" s="56"/>
      <c r="G84" s="56"/>
      <c r="H84" s="56"/>
      <c r="I84" s="56"/>
    </row>
    <row r="85" spans="1:10" x14ac:dyDescent="0.2">
      <c r="A85" s="2" t="s">
        <v>32</v>
      </c>
    </row>
    <row r="86" spans="1:10" x14ac:dyDescent="0.2">
      <c r="A86" s="48"/>
      <c r="D86" s="25"/>
    </row>
    <row r="88" spans="1:10" x14ac:dyDescent="0.2">
      <c r="F88" s="26"/>
    </row>
    <row r="89" spans="1:10" x14ac:dyDescent="0.2">
      <c r="F89" s="1"/>
    </row>
  </sheetData>
  <sheetProtection selectLockedCells="1" selectUnlockedCells="1"/>
  <mergeCells count="21">
    <mergeCell ref="A35:A40"/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5:A10"/>
    <mergeCell ref="A11:A16"/>
    <mergeCell ref="A17:A22"/>
    <mergeCell ref="A23:A28"/>
    <mergeCell ref="A29:A34"/>
    <mergeCell ref="A41:A46"/>
    <mergeCell ref="A47:A52"/>
    <mergeCell ref="A77:A82"/>
    <mergeCell ref="A83:I83"/>
    <mergeCell ref="A84:I84"/>
  </mergeCells>
  <pageMargins left="0.74803149606299213" right="0.74803149606299213" top="0.98425196850393704" bottom="0.98425196850393704" header="0" footer="0"/>
  <pageSetup paperSize="9" scale="83" orientation="landscape" r:id="rId1"/>
  <headerFooter alignWithMargins="0">
    <oddHeader>&amp;L&amp;D      &amp;T&amp;C&amp;F&amp;R&amp;A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EXPLOTACION</vt:lpstr>
      <vt:lpstr>EXPLOTACION!Área_de_impresión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Roxana Fanti</cp:lastModifiedBy>
  <cp:lastPrinted>2024-05-16T12:31:45Z</cp:lastPrinted>
  <dcterms:created xsi:type="dcterms:W3CDTF">2022-01-10T15:46:55Z</dcterms:created>
  <dcterms:modified xsi:type="dcterms:W3CDTF">2024-07-18T14:48:18Z</dcterms:modified>
</cp:coreProperties>
</file>