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iccioli\Desktop\"/>
    </mc:Choice>
  </mc:AlternateContent>
  <bookViews>
    <workbookView xWindow="0" yWindow="0" windowWidth="20640" windowHeight="4560"/>
  </bookViews>
  <sheets>
    <sheet name="abril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6" i="2"/>
  <c r="D33" i="2"/>
  <c r="D32" i="2"/>
  <c r="D29" i="2"/>
  <c r="D28" i="2"/>
  <c r="D27" i="2"/>
  <c r="D26" i="2"/>
  <c r="D23" i="2"/>
  <c r="D22" i="2"/>
  <c r="P16" i="2"/>
  <c r="O16" i="2"/>
  <c r="N16" i="2"/>
  <c r="K16" i="2"/>
  <c r="J16" i="2"/>
  <c r="I16" i="2"/>
  <c r="H16" i="2"/>
  <c r="G16" i="2"/>
  <c r="F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<sst xmlns="http://schemas.openxmlformats.org/spreadsheetml/2006/main" count="47" uniqueCount="42">
  <si>
    <t>SINDICATURA GENERAL DE LA NACIÓN</t>
  </si>
  <si>
    <t>Convenio Colectivo de Trabajo Sectorial para el personal de la Sindicatura General de la Nación (Dto. Nº 1714/2010)</t>
  </si>
  <si>
    <t>Valor de la Unidad Retributiva                       $</t>
  </si>
  <si>
    <t>Personal Planta Permanente</t>
  </si>
  <si>
    <t>Personal Contratado</t>
  </si>
  <si>
    <t>NIVEL</t>
  </si>
  <si>
    <t>Asignación básica del nivel + Adicional por grado (Artículos 59 y 60)</t>
  </si>
  <si>
    <t>Suplemento Agrupamiento Profesional</t>
  </si>
  <si>
    <t>Suplemento por Capacitación Terciaria</t>
  </si>
  <si>
    <t>Adicional por tramo</t>
  </si>
  <si>
    <t>Compensación Transitoria por Mayor Dedicación (Universtitario)</t>
  </si>
  <si>
    <t>Compensación Transitoria por Mayor Dedicación (Terciario/ Pregrado Univ.)</t>
  </si>
  <si>
    <t>Art. 63</t>
  </si>
  <si>
    <t>Art. 64</t>
  </si>
  <si>
    <t>Avanzado</t>
  </si>
  <si>
    <t>Intermedio</t>
  </si>
  <si>
    <t>Dto. 37/2022</t>
  </si>
  <si>
    <t>A partir Grado 7</t>
  </si>
  <si>
    <t>A partir Grado 4</t>
  </si>
  <si>
    <t>A</t>
  </si>
  <si>
    <t>--</t>
  </si>
  <si>
    <t>B</t>
  </si>
  <si>
    <t>C</t>
  </si>
  <si>
    <t>D</t>
  </si>
  <si>
    <t>E</t>
  </si>
  <si>
    <t>SUPLEMENTOS</t>
  </si>
  <si>
    <t>Función Ejecutiva</t>
  </si>
  <si>
    <t>Gerencia</t>
  </si>
  <si>
    <t>Sub-Gerencia</t>
  </si>
  <si>
    <t>Por Responsabilidad de Coordinación</t>
  </si>
  <si>
    <t>Coordinación General</t>
  </si>
  <si>
    <t>Coordinación de Departamento</t>
  </si>
  <si>
    <t>Coordinación de División</t>
  </si>
  <si>
    <t>Coordinación de Sector</t>
  </si>
  <si>
    <t>Por función Síndico Jurisdiccional</t>
  </si>
  <si>
    <t>Síndico Jurisdiccional</t>
  </si>
  <si>
    <t>Síndico Jurisdiccional Adjunto</t>
  </si>
  <si>
    <t>Por función de Síndico de Empresas, Sociedades y/o Entidades</t>
  </si>
  <si>
    <t>Importe máximo</t>
  </si>
  <si>
    <t>Importe mínimo</t>
  </si>
  <si>
    <r>
      <t>A partir del 01 de Abril</t>
    </r>
    <r>
      <rPr>
        <b/>
        <sz val="11"/>
        <color theme="1"/>
        <rFont val="Calibri"/>
        <family val="2"/>
        <scheme val="minor"/>
      </rPr>
      <t xml:space="preserve"> de 2024</t>
    </r>
  </si>
  <si>
    <r>
      <t xml:space="preserve">Acta Acuerdo  del  22 de mayo de 2024 - </t>
    </r>
    <r>
      <rPr>
        <b/>
        <sz val="11"/>
        <color theme="1"/>
        <rFont val="Calibri"/>
        <family val="2"/>
        <scheme val="minor"/>
      </rPr>
      <t>DECRETO Nº 468/2024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</si>
</sst>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17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/>
    <xf numFmtId="43" fontId="0" fillId="0" borderId="11" xfId="1" quotePrefix="1" applyFont="1" applyBorder="1" applyAlignment="1">
      <alignment horizontal="center"/>
    </xf>
    <xf numFmtId="43" fontId="0" fillId="0" borderId="10" xfId="1" quotePrefix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43" fontId="0" fillId="0" borderId="12" xfId="1" applyFont="1" applyBorder="1" applyAlignment="1"/>
    <xf numFmtId="43" fontId="0" fillId="0" borderId="13" xfId="1" quotePrefix="1" applyFont="1" applyBorder="1" applyAlignment="1">
      <alignment horizontal="center"/>
    </xf>
    <xf numFmtId="43" fontId="0" fillId="0" borderId="12" xfId="1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4" xfId="1" applyFont="1" applyBorder="1" applyAlignment="1"/>
    <xf numFmtId="43" fontId="0" fillId="0" borderId="14" xfId="1" applyFont="1" applyBorder="1" applyAlignment="1">
      <alignment horizontal="center"/>
    </xf>
    <xf numFmtId="43" fontId="0" fillId="0" borderId="15" xfId="1" quotePrefix="1" applyFont="1" applyBorder="1" applyAlignment="1">
      <alignment horizontal="center"/>
    </xf>
    <xf numFmtId="43" fontId="0" fillId="0" borderId="7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3" fontId="0" fillId="0" borderId="0" xfId="1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A6" sqref="A6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  <col min="16" max="16" width="12" bestFit="1" customWidth="1"/>
    <col min="17" max="17" width="12.140625" bestFit="1" customWidth="1"/>
  </cols>
  <sheetData>
    <row r="1" spans="1:1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30" t="s">
        <v>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H4" t="s">
        <v>2</v>
      </c>
      <c r="K4" s="1">
        <v>785.53</v>
      </c>
    </row>
    <row r="5" spans="1:17" s="2" customFormat="1" x14ac:dyDescent="0.25">
      <c r="A5" s="31" t="s">
        <v>41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x14ac:dyDescent="0.25">
      <c r="K6" s="3"/>
    </row>
    <row r="7" spans="1:17" ht="15.75" thickBot="1" x14ac:dyDescent="0.3"/>
    <row r="8" spans="1:17" ht="15.75" thickBot="1" x14ac:dyDescent="0.3">
      <c r="L8" s="32" t="s">
        <v>3</v>
      </c>
      <c r="M8" s="33"/>
      <c r="N8" s="33"/>
      <c r="O8" s="34"/>
      <c r="P8" s="32" t="s">
        <v>4</v>
      </c>
      <c r="Q8" s="34"/>
    </row>
    <row r="9" spans="1:17" ht="72.75" thickBot="1" x14ac:dyDescent="0.3">
      <c r="A9" s="4" t="s">
        <v>5</v>
      </c>
      <c r="B9" s="35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5" t="s">
        <v>7</v>
      </c>
      <c r="M9" s="26" t="s">
        <v>8</v>
      </c>
      <c r="N9" s="36" t="s">
        <v>9</v>
      </c>
      <c r="O9" s="37"/>
      <c r="P9" s="5" t="s">
        <v>10</v>
      </c>
      <c r="Q9" s="5" t="s">
        <v>11</v>
      </c>
    </row>
    <row r="10" spans="1:17" s="27" customFormat="1" ht="15.75" thickBot="1" x14ac:dyDescent="0.3">
      <c r="A10" s="38"/>
      <c r="B10" s="40">
        <v>1</v>
      </c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  <c r="J10" s="38">
        <v>9</v>
      </c>
      <c r="K10" s="38">
        <v>10</v>
      </c>
      <c r="L10" s="43" t="s">
        <v>12</v>
      </c>
      <c r="M10" s="43" t="s">
        <v>13</v>
      </c>
      <c r="N10" s="6" t="s">
        <v>14</v>
      </c>
      <c r="O10" s="7" t="s">
        <v>15</v>
      </c>
      <c r="P10" s="43" t="s">
        <v>16</v>
      </c>
      <c r="Q10" s="43" t="s">
        <v>16</v>
      </c>
    </row>
    <row r="11" spans="1:17" s="27" customFormat="1" ht="15.75" thickBot="1" x14ac:dyDescent="0.3">
      <c r="A11" s="39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4"/>
      <c r="M11" s="44"/>
      <c r="N11" s="8" t="s">
        <v>17</v>
      </c>
      <c r="O11" s="8" t="s">
        <v>18</v>
      </c>
      <c r="P11" s="44"/>
      <c r="Q11" s="44"/>
    </row>
    <row r="12" spans="1:17" s="13" customFormat="1" x14ac:dyDescent="0.25">
      <c r="A12" s="9" t="s">
        <v>19</v>
      </c>
      <c r="B12" s="10">
        <f>2132*K4</f>
        <v>1674749.96</v>
      </c>
      <c r="C12" s="10">
        <f>2244*K4</f>
        <v>1762729.3199999998</v>
      </c>
      <c r="D12" s="10">
        <f>2356*K4</f>
        <v>1850708.68</v>
      </c>
      <c r="E12" s="10">
        <f>2468*K4</f>
        <v>1938688.04</v>
      </c>
      <c r="F12" s="10">
        <f>2590*K4</f>
        <v>2034522.7</v>
      </c>
      <c r="G12" s="10">
        <f>2725*K4</f>
        <v>2140569.25</v>
      </c>
      <c r="H12" s="10">
        <f>2804*K4</f>
        <v>2202626.12</v>
      </c>
      <c r="I12" s="10">
        <f>2916*K4</f>
        <v>2290605.48</v>
      </c>
      <c r="J12" s="10">
        <f>3028*K4</f>
        <v>2378584.84</v>
      </c>
      <c r="K12" s="10">
        <f>3140*K4</f>
        <v>2466564.1999999997</v>
      </c>
      <c r="L12" s="10">
        <f>487.5*K4</f>
        <v>382945.875</v>
      </c>
      <c r="M12" s="11" t="s">
        <v>20</v>
      </c>
      <c r="N12" s="10">
        <f>585*K4</f>
        <v>459535.05</v>
      </c>
      <c r="O12" s="10">
        <f>292.5*K4</f>
        <v>229767.52499999999</v>
      </c>
      <c r="P12" s="10">
        <f>292.5*K4</f>
        <v>229767.52499999999</v>
      </c>
      <c r="Q12" s="12" t="s">
        <v>20</v>
      </c>
    </row>
    <row r="13" spans="1:17" s="13" customFormat="1" x14ac:dyDescent="0.25">
      <c r="A13" s="14" t="s">
        <v>21</v>
      </c>
      <c r="B13" s="15">
        <f>1705*K4</f>
        <v>1339328.6499999999</v>
      </c>
      <c r="C13" s="15">
        <f>1810*K4</f>
        <v>1421809.3</v>
      </c>
      <c r="D13" s="15">
        <f>1885*K4</f>
        <v>1480724.05</v>
      </c>
      <c r="E13" s="15">
        <f>1957*K4</f>
        <v>1537282.21</v>
      </c>
      <c r="F13" s="15">
        <f>2050*K4</f>
        <v>1610336.5</v>
      </c>
      <c r="G13" s="15">
        <f>2125*K4</f>
        <v>1669251.25</v>
      </c>
      <c r="H13" s="15">
        <f>2230*K4</f>
        <v>1751731.9</v>
      </c>
      <c r="I13" s="15">
        <f>2345*K4</f>
        <v>1842067.8499999999</v>
      </c>
      <c r="J13" s="15">
        <f>2442*K4</f>
        <v>1918264.26</v>
      </c>
      <c r="K13" s="15">
        <f>2539*K4</f>
        <v>1994460.67</v>
      </c>
      <c r="L13" s="15">
        <f>387.5*K4</f>
        <v>304392.875</v>
      </c>
      <c r="M13" s="16">
        <f>155*K4</f>
        <v>121757.15</v>
      </c>
      <c r="N13" s="15">
        <f>465*K4</f>
        <v>365271.45</v>
      </c>
      <c r="O13" s="15">
        <f>232.5*K4</f>
        <v>182635.72500000001</v>
      </c>
      <c r="P13" s="15">
        <f>232.5*K4</f>
        <v>182635.72500000001</v>
      </c>
      <c r="Q13" s="17">
        <f>77.5*K4</f>
        <v>60878.574999999997</v>
      </c>
    </row>
    <row r="14" spans="1:17" s="13" customFormat="1" x14ac:dyDescent="0.25">
      <c r="A14" s="14" t="s">
        <v>22</v>
      </c>
      <c r="B14" s="15">
        <f>1142*K4</f>
        <v>897075.26</v>
      </c>
      <c r="C14" s="15">
        <f>1224*K4</f>
        <v>961488.72</v>
      </c>
      <c r="D14" s="15">
        <f>1306*K4</f>
        <v>1025902.1799999999</v>
      </c>
      <c r="E14" s="15">
        <f>1363*K4</f>
        <v>1070677.3899999999</v>
      </c>
      <c r="F14" s="15">
        <f>1503*K4</f>
        <v>1180651.5899999999</v>
      </c>
      <c r="G14" s="15">
        <f>1633*K4</f>
        <v>1282770.49</v>
      </c>
      <c r="H14" s="15">
        <f>1718*K4</f>
        <v>1349540.54</v>
      </c>
      <c r="I14" s="15">
        <f>1748*K4</f>
        <v>1373106.44</v>
      </c>
      <c r="J14" s="15">
        <f>1808*K4</f>
        <v>1420238.24</v>
      </c>
      <c r="K14" s="15">
        <f>1868*K4</f>
        <v>1467370.04</v>
      </c>
      <c r="L14" s="15">
        <f>262*K4</f>
        <v>205808.86</v>
      </c>
      <c r="M14" s="16">
        <f>104.8*K4</f>
        <v>82323.543999999994</v>
      </c>
      <c r="N14" s="15">
        <f>314.4*K4</f>
        <v>246970.63199999998</v>
      </c>
      <c r="O14" s="15">
        <f>157.2*K4</f>
        <v>123485.31599999999</v>
      </c>
      <c r="P14" s="15">
        <f>157.2*K4</f>
        <v>123485.31599999999</v>
      </c>
      <c r="Q14" s="17">
        <f>52.4*K4</f>
        <v>41161.771999999997</v>
      </c>
    </row>
    <row r="15" spans="1:17" s="13" customFormat="1" x14ac:dyDescent="0.25">
      <c r="A15" s="14" t="s">
        <v>23</v>
      </c>
      <c r="B15" s="15">
        <f>613*K4</f>
        <v>481529.88999999996</v>
      </c>
      <c r="C15" s="15">
        <f>671*K4</f>
        <v>527090.63</v>
      </c>
      <c r="D15" s="15">
        <f>738*K4</f>
        <v>579721.14</v>
      </c>
      <c r="E15" s="15">
        <f>805*K4</f>
        <v>632351.65</v>
      </c>
      <c r="F15" s="15">
        <f>872*K4</f>
        <v>684982.16</v>
      </c>
      <c r="G15" s="15">
        <f>940*K4</f>
        <v>738398.2</v>
      </c>
      <c r="H15" s="15">
        <f>1006*K4</f>
        <v>790243.17999999993</v>
      </c>
      <c r="I15" s="15">
        <f>1073*K4</f>
        <v>842873.69</v>
      </c>
      <c r="J15" s="15">
        <f>1140*K4</f>
        <v>895504.2</v>
      </c>
      <c r="K15" s="15">
        <f>1207*K4</f>
        <v>948134.71</v>
      </c>
      <c r="L15" s="15">
        <f>141.25*K4</f>
        <v>110956.1125</v>
      </c>
      <c r="M15" s="16">
        <f>56.5*K4</f>
        <v>44382.445</v>
      </c>
      <c r="N15" s="15">
        <f>169.5*K4</f>
        <v>133147.33499999999</v>
      </c>
      <c r="O15" s="15">
        <f>84.75*K4</f>
        <v>66573.667499999996</v>
      </c>
      <c r="P15" s="15">
        <f>84.75*K4</f>
        <v>66573.667499999996</v>
      </c>
      <c r="Q15" s="17">
        <f>28.25*K4</f>
        <v>22191.2225</v>
      </c>
    </row>
    <row r="16" spans="1:17" s="13" customFormat="1" ht="15.75" thickBot="1" x14ac:dyDescent="0.3">
      <c r="A16" s="18" t="s">
        <v>24</v>
      </c>
      <c r="B16" s="19">
        <f>382*K4</f>
        <v>300072.45999999996</v>
      </c>
      <c r="C16" s="19">
        <f>426*K4</f>
        <v>334635.77999999997</v>
      </c>
      <c r="D16" s="19">
        <f>469*K4</f>
        <v>368413.57</v>
      </c>
      <c r="E16" s="19">
        <f>512*K4</f>
        <v>402191.35999999999</v>
      </c>
      <c r="F16" s="19">
        <f>555*K4</f>
        <v>435969.14999999997</v>
      </c>
      <c r="G16" s="19">
        <f>598*K4</f>
        <v>469746.94</v>
      </c>
      <c r="H16" s="19">
        <f>648*K4</f>
        <v>509023.44</v>
      </c>
      <c r="I16" s="19">
        <f>698*K4</f>
        <v>548299.93999999994</v>
      </c>
      <c r="J16" s="19">
        <f>748*K4</f>
        <v>587576.43999999994</v>
      </c>
      <c r="K16" s="19">
        <f>798*K4</f>
        <v>626852.93999999994</v>
      </c>
      <c r="L16" s="20" t="s">
        <v>20</v>
      </c>
      <c r="M16" s="21" t="s">
        <v>20</v>
      </c>
      <c r="N16" s="19">
        <f>104.4*K4</f>
        <v>82009.331999999995</v>
      </c>
      <c r="O16" s="19">
        <f>52.2*K4</f>
        <v>41004.665999999997</v>
      </c>
      <c r="P16" s="20">
        <f>52.2*K4</f>
        <v>41004.665999999997</v>
      </c>
      <c r="Q16" s="22" t="s">
        <v>20</v>
      </c>
    </row>
    <row r="19" spans="1:10" x14ac:dyDescent="0.25">
      <c r="A19" s="23" t="s">
        <v>25</v>
      </c>
      <c r="J19" s="3"/>
    </row>
    <row r="21" spans="1:10" x14ac:dyDescent="0.25">
      <c r="A21" s="24" t="s">
        <v>26</v>
      </c>
    </row>
    <row r="22" spans="1:10" x14ac:dyDescent="0.25">
      <c r="A22" t="s">
        <v>27</v>
      </c>
      <c r="D22" s="25">
        <f>706*K4</f>
        <v>554584.17999999993</v>
      </c>
    </row>
    <row r="23" spans="1:10" x14ac:dyDescent="0.25">
      <c r="A23" t="s">
        <v>28</v>
      </c>
      <c r="D23" s="25">
        <f>353*K4</f>
        <v>277292.08999999997</v>
      </c>
    </row>
    <row r="25" spans="1:10" x14ac:dyDescent="0.25">
      <c r="A25" s="24" t="s">
        <v>29</v>
      </c>
    </row>
    <row r="26" spans="1:10" x14ac:dyDescent="0.25">
      <c r="A26" t="s">
        <v>30</v>
      </c>
      <c r="D26" s="25">
        <f>294*K4</f>
        <v>230945.81999999998</v>
      </c>
    </row>
    <row r="27" spans="1:10" x14ac:dyDescent="0.25">
      <c r="A27" t="s">
        <v>31</v>
      </c>
      <c r="D27" s="25">
        <f>235*K4</f>
        <v>184599.55</v>
      </c>
    </row>
    <row r="28" spans="1:10" x14ac:dyDescent="0.25">
      <c r="A28" t="s">
        <v>32</v>
      </c>
      <c r="D28" s="25">
        <f>101*K4</f>
        <v>79338.53</v>
      </c>
    </row>
    <row r="29" spans="1:10" x14ac:dyDescent="0.25">
      <c r="A29" t="s">
        <v>33</v>
      </c>
      <c r="D29" s="25">
        <f>2*33.58*K4</f>
        <v>52756.194799999997</v>
      </c>
    </row>
    <row r="31" spans="1:10" x14ac:dyDescent="0.25">
      <c r="A31" s="24" t="s">
        <v>34</v>
      </c>
    </row>
    <row r="32" spans="1:10" x14ac:dyDescent="0.25">
      <c r="A32" t="s">
        <v>35</v>
      </c>
      <c r="D32" s="25">
        <f>235*K4</f>
        <v>184599.55</v>
      </c>
    </row>
    <row r="33" spans="1:4" x14ac:dyDescent="0.25">
      <c r="A33" t="s">
        <v>36</v>
      </c>
      <c r="D33" s="25">
        <f>101*K4</f>
        <v>79338.53</v>
      </c>
    </row>
    <row r="35" spans="1:4" x14ac:dyDescent="0.25">
      <c r="A35" s="24" t="s">
        <v>37</v>
      </c>
    </row>
    <row r="36" spans="1:4" x14ac:dyDescent="0.25">
      <c r="A36" t="s">
        <v>38</v>
      </c>
      <c r="D36" s="25">
        <f>235*K4</f>
        <v>184599.55</v>
      </c>
    </row>
    <row r="37" spans="1:4" x14ac:dyDescent="0.25">
      <c r="A37" t="s">
        <v>39</v>
      </c>
      <c r="D37" s="25">
        <f>33.58*K4</f>
        <v>26378.097399999999</v>
      </c>
    </row>
  </sheetData>
  <mergeCells count="23">
    <mergeCell ref="Q10:Q11"/>
    <mergeCell ref="I10:I11"/>
    <mergeCell ref="J10:J11"/>
    <mergeCell ref="K10:K11"/>
    <mergeCell ref="L10:L11"/>
    <mergeCell ref="M10:M11"/>
    <mergeCell ref="P10:P11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A1:Q1"/>
    <mergeCell ref="A2:Q2"/>
    <mergeCell ref="A3:Q3"/>
    <mergeCell ref="A5:Q5"/>
    <mergeCell ref="L8:O8"/>
    <mergeCell ref="P8:Q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Koike</dc:creator>
  <cp:lastModifiedBy>Lucas Alejandro Ciccioli</cp:lastModifiedBy>
  <dcterms:created xsi:type="dcterms:W3CDTF">2024-01-30T14:40:47Z</dcterms:created>
  <dcterms:modified xsi:type="dcterms:W3CDTF">2024-05-29T14:50:39Z</dcterms:modified>
</cp:coreProperties>
</file>