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PC-20021811\Desktop\Credito Directo\PARA NUEVO LLAMADO\PAGINA WEB\"/>
    </mc:Choice>
  </mc:AlternateContent>
  <workbookProtection workbookAlgorithmName="SHA-512" workbookHashValue="w+fB7jCvZPyrTuMSc+mgoEjDqwBeZOAOvgdja3voa5A0ymcb58pxiDTqp1joz51yDTKEPH71G5Cwak54Iea2hg==" workbookSaltValue="4d0MoJBhSDuA1hRbZeIZ/w==" workbookSpinCount="100000" lockStructure="1"/>
  <bookViews>
    <workbookView xWindow="0" yWindow="0" windowWidth="20490" windowHeight="7455" tabRatio="732" activeTab="2"/>
  </bookViews>
  <sheets>
    <sheet name="INSTRUCTIVO" sheetId="5" r:id="rId1"/>
    <sheet name="Presentación de la Empresa" sheetId="12" r:id="rId2"/>
    <sheet name="PLAN DE INVERSION" sheetId="1" r:id="rId3"/>
    <sheet name="Simulador CUOTA" sheetId="10" state="hidden" r:id="rId4"/>
  </sheets>
  <externalReferences>
    <externalReference r:id="rId5"/>
    <externalReference r:id="rId6"/>
    <externalReference r:id="rId7"/>
    <externalReference r:id="rId8"/>
  </externalReferences>
  <definedNames>
    <definedName name="_Fill" hidden="1">#REF!</definedName>
    <definedName name="Cantidad_">'[1]Trabajos '!$H$5:$H$115</definedName>
    <definedName name="cliente">[1]Clientes!$B$5:$B$31</definedName>
    <definedName name="Clientes">OFFSET([2]Clientes!$B$6,0,0,COUNTA([2]Clientes!$B:$B)-1)</definedName>
    <definedName name="Codigos">OFFSET('[2]Productos en Alquiler'!$B$5,0,0,COUNTA('[2]Productos en Alquiler'!$B:$B)-1)</definedName>
    <definedName name="Estado" localSheetId="3">No Comenzado, En proceso, Terminado</definedName>
    <definedName name="Estado">No Comenzado, En proceso, Terminado</definedName>
    <definedName name="estado_trab">'[1]Trabajos '!$J$5:$J$115</definedName>
    <definedName name="Fecha_trab">'[1]Trabajos '!$B$5:$B$115</definedName>
    <definedName name="Frecuencia" localSheetId="3">[3]Auxiliar!$C$3:$C$8</definedName>
    <definedName name="Frecuencia">[4]Auxiliar!$C$3:$C$8</definedName>
    <definedName name="Info_adic">'[1]Trabajos '!$G$5:$G$115</definedName>
    <definedName name="Pedido_N">'[1]Trabajos '!$E$5:$E$115</definedName>
    <definedName name="tipo_trabajo">'[1]Tipo de Trabajos'!$B$5:$B$30</definedName>
    <definedName name="Tipos" localSheetId="3">[3]Auxiliar!$A$3:$A$4</definedName>
    <definedName name="Tipos">[4]Auxiliar!$A$3:$A$4</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66" i="12" l="1"/>
  <c r="H66" i="12"/>
  <c r="I46" i="1" l="1"/>
  <c r="G48" i="12" l="1"/>
  <c r="G49" i="12" s="1"/>
  <c r="G50" i="12" s="1"/>
  <c r="G51" i="12" s="1"/>
  <c r="G52" i="12" s="1"/>
  <c r="G53" i="12" s="1"/>
  <c r="G54" i="12" s="1"/>
  <c r="G55" i="12" s="1"/>
  <c r="G56" i="12" s="1"/>
  <c r="G57" i="12" s="1"/>
  <c r="G58" i="12" s="1"/>
  <c r="G59" i="12" s="1"/>
  <c r="G60" i="12" s="1"/>
  <c r="G61" i="12" s="1"/>
  <c r="G62" i="12" s="1"/>
  <c r="G63" i="12" s="1"/>
  <c r="G64" i="12" s="1"/>
  <c r="G65" i="12" s="1"/>
  <c r="B48" i="12"/>
  <c r="B49" i="12" s="1"/>
  <c r="B50" i="12" s="1"/>
  <c r="B51" i="12" s="1"/>
  <c r="B52" i="12" s="1"/>
  <c r="B53" i="12" s="1"/>
  <c r="B54" i="12" s="1"/>
  <c r="B55" i="12" s="1"/>
  <c r="B56" i="12" s="1"/>
  <c r="B57" i="12" s="1"/>
  <c r="B58" i="12" s="1"/>
  <c r="B59" i="12" s="1"/>
  <c r="B60" i="12" s="1"/>
  <c r="B61" i="12" s="1"/>
  <c r="B62" i="12" s="1"/>
  <c r="B63" i="12" s="1"/>
  <c r="B64" i="12" s="1"/>
  <c r="B65" i="12" s="1"/>
  <c r="J22" i="1" l="1"/>
  <c r="J23" i="1"/>
  <c r="J24" i="1"/>
  <c r="J25" i="1"/>
  <c r="J26" i="1"/>
  <c r="J27" i="1"/>
  <c r="J28" i="1"/>
  <c r="J29" i="1"/>
  <c r="J30" i="1"/>
  <c r="J31" i="1"/>
  <c r="J32" i="1"/>
  <c r="J33" i="1"/>
  <c r="J34" i="1"/>
  <c r="J35" i="1"/>
  <c r="J36" i="1"/>
  <c r="J37" i="1"/>
  <c r="J38" i="1"/>
  <c r="J39" i="1"/>
  <c r="J40" i="1"/>
  <c r="J41" i="1"/>
  <c r="J21" i="1"/>
  <c r="H22" i="1"/>
  <c r="G13" i="1" s="1"/>
  <c r="H23" i="1"/>
  <c r="H24" i="1"/>
  <c r="H25" i="1"/>
  <c r="H26" i="1"/>
  <c r="H27" i="1"/>
  <c r="H28" i="1"/>
  <c r="H29" i="1"/>
  <c r="H30" i="1"/>
  <c r="H31" i="1"/>
  <c r="H32" i="1"/>
  <c r="H33" i="1"/>
  <c r="H34" i="1"/>
  <c r="H35" i="1"/>
  <c r="H36" i="1"/>
  <c r="H37" i="1"/>
  <c r="H38" i="1"/>
  <c r="H39" i="1"/>
  <c r="H40" i="1"/>
  <c r="H41" i="1"/>
  <c r="H21" i="1"/>
  <c r="F11" i="1"/>
  <c r="F13" i="1"/>
  <c r="F12" i="1"/>
  <c r="D9" i="10"/>
  <c r="D5" i="10"/>
  <c r="I402" i="10"/>
  <c r="O11" i="10"/>
  <c r="O10" i="10"/>
  <c r="O9" i="10"/>
  <c r="O8" i="10"/>
  <c r="O7" i="10"/>
  <c r="D7" i="10"/>
  <c r="E11" i="10" s="1"/>
  <c r="O6" i="10"/>
  <c r="G42" i="1"/>
  <c r="F42" i="1"/>
  <c r="G12" i="1"/>
  <c r="G11" i="1" l="1"/>
  <c r="E11" i="1" s="1"/>
  <c r="D10" i="10"/>
  <c r="C15" i="10" s="1"/>
  <c r="F14" i="1"/>
  <c r="E4" i="1" s="1"/>
  <c r="G4" i="1" s="1"/>
  <c r="E12" i="1"/>
  <c r="H42" i="1"/>
  <c r="E13" i="1"/>
  <c r="H13" i="1" l="1"/>
  <c r="J13" i="1" s="1"/>
  <c r="G14" i="1"/>
  <c r="D3" i="10"/>
  <c r="G14" i="10" s="1"/>
  <c r="H12" i="1"/>
  <c r="G9" i="1"/>
  <c r="H9" i="1" s="1"/>
  <c r="H11" i="1"/>
  <c r="C16" i="10"/>
  <c r="H15" i="10"/>
  <c r="E14" i="1"/>
  <c r="G4" i="10" l="1"/>
  <c r="C17" i="10"/>
  <c r="H16" i="10"/>
  <c r="H17" i="10" l="1"/>
  <c r="C18" i="10"/>
  <c r="C19" i="10" l="1"/>
  <c r="H18" i="10"/>
  <c r="C20" i="10" l="1"/>
  <c r="H19" i="10"/>
  <c r="C21" i="10" l="1"/>
  <c r="H20" i="10"/>
  <c r="H21" i="10" l="1"/>
  <c r="C22" i="10"/>
  <c r="C23" i="10" l="1"/>
  <c r="H22" i="10"/>
  <c r="C24" i="10" l="1"/>
  <c r="H23" i="10"/>
  <c r="C25" i="10" l="1"/>
  <c r="H24" i="10"/>
  <c r="H25" i="10" l="1"/>
  <c r="C26" i="10"/>
  <c r="C27" i="10" l="1"/>
  <c r="H26" i="10"/>
  <c r="C28" i="10" l="1"/>
  <c r="H27" i="10"/>
  <c r="H28" i="10" l="1"/>
  <c r="C29" i="10"/>
  <c r="H29" i="10" l="1"/>
  <c r="C30" i="10"/>
  <c r="H30" i="10" l="1"/>
  <c r="C31" i="10"/>
  <c r="C32" i="10" l="1"/>
  <c r="H31" i="10"/>
  <c r="H32" i="10" l="1"/>
  <c r="C33" i="10"/>
  <c r="H33" i="10" l="1"/>
  <c r="C34" i="10"/>
  <c r="C35" i="10" l="1"/>
  <c r="H34" i="10"/>
  <c r="H35" i="10" l="1"/>
  <c r="C36" i="10"/>
  <c r="H36" i="10" l="1"/>
  <c r="C37" i="10"/>
  <c r="H37" i="10" l="1"/>
  <c r="C38" i="10"/>
  <c r="C39" i="10" l="1"/>
  <c r="H38" i="10"/>
  <c r="H39" i="10" l="1"/>
  <c r="C40" i="10"/>
  <c r="C41" i="10" l="1"/>
  <c r="H40" i="10"/>
  <c r="H41" i="10" l="1"/>
  <c r="C42" i="10"/>
  <c r="H42" i="10" l="1"/>
  <c r="C43" i="10"/>
  <c r="C44" i="10" l="1"/>
  <c r="H43" i="10"/>
  <c r="C45" i="10" l="1"/>
  <c r="H44" i="10"/>
  <c r="H45" i="10" l="1"/>
  <c r="C46" i="10"/>
  <c r="H46" i="10" l="1"/>
  <c r="C47" i="10"/>
  <c r="C48" i="10" l="1"/>
  <c r="H47" i="10"/>
  <c r="C49" i="10" l="1"/>
  <c r="H48" i="10"/>
  <c r="H49" i="10" l="1"/>
  <c r="C50" i="10"/>
  <c r="C51" i="10" l="1"/>
  <c r="H50" i="10"/>
  <c r="C52" i="10" l="1"/>
  <c r="H51" i="10"/>
  <c r="C53" i="10" l="1"/>
  <c r="H52" i="10"/>
  <c r="H53" i="10" l="1"/>
  <c r="C54" i="10"/>
  <c r="H54" i="10" l="1"/>
  <c r="C55" i="10"/>
  <c r="C56" i="10" l="1"/>
  <c r="H55" i="10"/>
  <c r="C57" i="10" l="1"/>
  <c r="H56" i="10"/>
  <c r="H57" i="10" l="1"/>
  <c r="C58" i="10"/>
  <c r="C59" i="10" l="1"/>
  <c r="H58" i="10"/>
  <c r="H59" i="10" l="1"/>
  <c r="C60" i="10"/>
  <c r="C61" i="10" l="1"/>
  <c r="H60" i="10"/>
  <c r="H61" i="10" l="1"/>
  <c r="C62" i="10"/>
  <c r="C63" i="10" l="1"/>
  <c r="H62" i="10"/>
  <c r="H63" i="10" l="1"/>
  <c r="C64" i="10"/>
  <c r="C65" i="10" l="1"/>
  <c r="H64" i="10"/>
  <c r="C66" i="10" l="1"/>
  <c r="H65" i="10"/>
  <c r="C67" i="10" l="1"/>
  <c r="H66" i="10"/>
  <c r="H67" i="10" l="1"/>
  <c r="C68" i="10"/>
  <c r="C69" i="10" l="1"/>
  <c r="H68" i="10"/>
  <c r="H69" i="10" l="1"/>
  <c r="C70" i="10"/>
  <c r="H70" i="10" l="1"/>
  <c r="C71" i="10"/>
  <c r="H71" i="10" l="1"/>
  <c r="C72" i="10"/>
  <c r="H72" i="10" l="1"/>
  <c r="C73" i="10"/>
  <c r="C74" i="10" l="1"/>
  <c r="H73" i="10"/>
  <c r="C75" i="10" l="1"/>
  <c r="H74" i="10"/>
  <c r="H75" i="10" l="1"/>
  <c r="C76" i="10"/>
  <c r="C77" i="10" l="1"/>
  <c r="H76" i="10"/>
  <c r="C78" i="10" l="1"/>
  <c r="H77" i="10"/>
  <c r="C79" i="10" l="1"/>
  <c r="H78" i="10"/>
  <c r="H79" i="10" l="1"/>
  <c r="C80" i="10"/>
  <c r="C81" i="10" l="1"/>
  <c r="H80" i="10"/>
  <c r="H81" i="10" l="1"/>
  <c r="C82" i="10"/>
  <c r="H82" i="10" l="1"/>
  <c r="C83" i="10"/>
  <c r="C84" i="10" l="1"/>
  <c r="H83" i="10"/>
  <c r="C85" i="10" l="1"/>
  <c r="H84" i="10"/>
  <c r="H85" i="10" l="1"/>
  <c r="C86" i="10"/>
  <c r="C87" i="10" l="1"/>
  <c r="H86" i="10"/>
  <c r="C88" i="10" l="1"/>
  <c r="H87" i="10"/>
  <c r="H88" i="10" l="1"/>
  <c r="C89" i="10"/>
  <c r="H89" i="10" l="1"/>
  <c r="C90" i="10"/>
  <c r="H90" i="10" l="1"/>
  <c r="C91" i="10"/>
  <c r="C92" i="10" l="1"/>
  <c r="H91" i="10"/>
  <c r="C93" i="10" l="1"/>
  <c r="H92" i="10"/>
  <c r="H93" i="10" l="1"/>
  <c r="C94" i="10"/>
  <c r="C95" i="10" l="1"/>
  <c r="H94" i="10"/>
  <c r="H95" i="10" l="1"/>
  <c r="C96" i="10"/>
  <c r="H96" i="10" l="1"/>
  <c r="C97" i="10"/>
  <c r="C98" i="10" l="1"/>
  <c r="H97" i="10"/>
  <c r="C99" i="10" l="1"/>
  <c r="H98" i="10"/>
  <c r="G99" i="10" l="1"/>
  <c r="C100" i="10"/>
  <c r="H99" i="10"/>
  <c r="I99" i="10"/>
  <c r="D99" i="10"/>
  <c r="E99" i="10"/>
  <c r="F99" i="10"/>
  <c r="E100" i="10" l="1"/>
  <c r="H100" i="10"/>
  <c r="I100" i="10"/>
  <c r="C101" i="10"/>
  <c r="D100" i="10"/>
  <c r="F100" i="10"/>
  <c r="G100" i="10"/>
  <c r="F101" i="10" l="1"/>
  <c r="D101" i="10"/>
  <c r="H101" i="10"/>
  <c r="I101" i="10"/>
  <c r="G101" i="10"/>
  <c r="E101" i="10"/>
  <c r="C102" i="10"/>
  <c r="D102" i="10" l="1"/>
  <c r="I102" i="10"/>
  <c r="C103" i="10"/>
  <c r="E102" i="10"/>
  <c r="G102" i="10"/>
  <c r="H102" i="10"/>
  <c r="F102" i="10"/>
  <c r="E103" i="10" l="1"/>
  <c r="D103" i="10"/>
  <c r="H103" i="10"/>
  <c r="G103" i="10"/>
  <c r="C104" i="10"/>
  <c r="F103" i="10"/>
  <c r="I103" i="10"/>
  <c r="D104" i="10" l="1"/>
  <c r="G104" i="10"/>
  <c r="C105" i="10"/>
  <c r="E104" i="10"/>
  <c r="I104" i="10"/>
  <c r="H104" i="10"/>
  <c r="F104" i="10"/>
  <c r="D105" i="10" l="1"/>
  <c r="F105" i="10"/>
  <c r="E105" i="10"/>
  <c r="I105" i="10"/>
  <c r="H105" i="10"/>
  <c r="C106" i="10"/>
  <c r="G105" i="10"/>
  <c r="E106" i="10" l="1"/>
  <c r="F106" i="10"/>
  <c r="D106" i="10"/>
  <c r="I106" i="10"/>
  <c r="C107" i="10"/>
  <c r="H106" i="10"/>
  <c r="G106" i="10"/>
  <c r="I107" i="10" l="1"/>
  <c r="G107" i="10"/>
  <c r="F107" i="10"/>
  <c r="H107" i="10"/>
  <c r="E107" i="10"/>
  <c r="C108" i="10"/>
  <c r="D107" i="10"/>
  <c r="E108" i="10" l="1"/>
  <c r="G108" i="10"/>
  <c r="F108" i="10"/>
  <c r="C109" i="10"/>
  <c r="D108" i="10"/>
  <c r="H108" i="10"/>
  <c r="I108" i="10"/>
  <c r="F109" i="10" l="1"/>
  <c r="G109" i="10"/>
  <c r="H109" i="10"/>
  <c r="C110" i="10"/>
  <c r="D109" i="10"/>
  <c r="E109" i="10"/>
  <c r="I109" i="10"/>
  <c r="H110" i="10" l="1"/>
  <c r="D110" i="10"/>
  <c r="F110" i="10"/>
  <c r="C111" i="10"/>
  <c r="I110" i="10"/>
  <c r="G110" i="10"/>
  <c r="E110" i="10"/>
  <c r="C112" i="10" l="1"/>
  <c r="H111" i="10"/>
  <c r="F111" i="10"/>
  <c r="E111" i="10"/>
  <c r="G111" i="10"/>
  <c r="I111" i="10"/>
  <c r="D111" i="10"/>
  <c r="E112" i="10" l="1"/>
  <c r="I112" i="10"/>
  <c r="F112" i="10"/>
  <c r="C113" i="10"/>
  <c r="G112" i="10"/>
  <c r="D112" i="10"/>
  <c r="H112" i="10"/>
  <c r="D113" i="10" l="1"/>
  <c r="C114" i="10"/>
  <c r="I113" i="10"/>
  <c r="E113" i="10"/>
  <c r="H113" i="10"/>
  <c r="F113" i="10"/>
  <c r="G113" i="10"/>
  <c r="H114" i="10" l="1"/>
  <c r="I114" i="10"/>
  <c r="E114" i="10"/>
  <c r="G114" i="10"/>
  <c r="D114" i="10"/>
  <c r="F114" i="10"/>
  <c r="C115" i="10"/>
  <c r="D115" i="10" l="1"/>
  <c r="E115" i="10"/>
  <c r="C116" i="10"/>
  <c r="I115" i="10"/>
  <c r="H115" i="10"/>
  <c r="F115" i="10"/>
  <c r="G115" i="10"/>
  <c r="H116" i="10" l="1"/>
  <c r="C117" i="10"/>
  <c r="F116" i="10"/>
  <c r="G116" i="10"/>
  <c r="I116" i="10"/>
  <c r="E116" i="10"/>
  <c r="D116" i="10"/>
  <c r="G117" i="10" l="1"/>
  <c r="H117" i="10"/>
  <c r="F117" i="10"/>
  <c r="E117" i="10"/>
  <c r="C118" i="10"/>
  <c r="I117" i="10"/>
  <c r="D117" i="10"/>
  <c r="F118" i="10" l="1"/>
  <c r="D118" i="10"/>
  <c r="E118" i="10"/>
  <c r="C119" i="10"/>
  <c r="I118" i="10"/>
  <c r="H118" i="10"/>
  <c r="G118" i="10"/>
  <c r="E119" i="10" l="1"/>
  <c r="H119" i="10"/>
  <c r="D119" i="10"/>
  <c r="G119" i="10"/>
  <c r="I119" i="10"/>
  <c r="F119" i="10"/>
  <c r="C120" i="10"/>
  <c r="G120" i="10" l="1"/>
  <c r="D120" i="10"/>
  <c r="F120" i="10"/>
  <c r="E120" i="10"/>
  <c r="C121" i="10"/>
  <c r="H120" i="10"/>
  <c r="I120" i="10"/>
  <c r="H121" i="10" l="1"/>
  <c r="E121" i="10"/>
  <c r="I121" i="10"/>
  <c r="D121" i="10"/>
  <c r="C122" i="10"/>
  <c r="F121" i="10"/>
  <c r="G121" i="10"/>
  <c r="I122" i="10" l="1"/>
  <c r="D122" i="10"/>
  <c r="C123" i="10"/>
  <c r="F122" i="10"/>
  <c r="E122" i="10"/>
  <c r="H122" i="10"/>
  <c r="G122" i="10"/>
  <c r="F123" i="10" l="1"/>
  <c r="E123" i="10"/>
  <c r="H123" i="10"/>
  <c r="D123" i="10"/>
  <c r="G123" i="10"/>
  <c r="I123" i="10"/>
  <c r="C124" i="10"/>
  <c r="G124" i="10" l="1"/>
  <c r="I124" i="10"/>
  <c r="C125" i="10"/>
  <c r="D124" i="10"/>
  <c r="F124" i="10"/>
  <c r="H124" i="10"/>
  <c r="E124" i="10"/>
  <c r="H125" i="10" l="1"/>
  <c r="C126" i="10"/>
  <c r="D125" i="10"/>
  <c r="G125" i="10"/>
  <c r="F125" i="10"/>
  <c r="E125" i="10"/>
  <c r="I125" i="10"/>
  <c r="I126" i="10" l="1"/>
  <c r="D126" i="10"/>
  <c r="C127" i="10"/>
  <c r="G126" i="10"/>
  <c r="H126" i="10"/>
  <c r="E126" i="10"/>
  <c r="F126" i="10"/>
  <c r="E127" i="10" l="1"/>
  <c r="I127" i="10"/>
  <c r="F127" i="10"/>
  <c r="G127" i="10"/>
  <c r="D127" i="10"/>
  <c r="C128" i="10"/>
  <c r="H127" i="10"/>
  <c r="D128" i="10" l="1"/>
  <c r="F128" i="10"/>
  <c r="E128" i="10"/>
  <c r="C129" i="10"/>
  <c r="H128" i="10"/>
  <c r="G128" i="10"/>
  <c r="I128" i="10"/>
  <c r="E129" i="10" l="1"/>
  <c r="I129" i="10"/>
  <c r="C130" i="10"/>
  <c r="G129" i="10"/>
  <c r="F129" i="10"/>
  <c r="H129" i="10"/>
  <c r="D129" i="10"/>
  <c r="C131" i="10" l="1"/>
  <c r="E130" i="10"/>
  <c r="G130" i="10"/>
  <c r="I130" i="10"/>
  <c r="F130" i="10"/>
  <c r="D130" i="10"/>
  <c r="H130" i="10"/>
  <c r="G131" i="10" l="1"/>
  <c r="D131" i="10"/>
  <c r="H131" i="10"/>
  <c r="C132" i="10"/>
  <c r="E131" i="10"/>
  <c r="I131" i="10"/>
  <c r="F131" i="10"/>
  <c r="G132" i="10" l="1"/>
  <c r="E132" i="10"/>
  <c r="H132" i="10"/>
  <c r="D132" i="10"/>
  <c r="F132" i="10"/>
  <c r="C133" i="10"/>
  <c r="I132" i="10"/>
  <c r="F133" i="10" l="1"/>
  <c r="H133" i="10"/>
  <c r="D133" i="10"/>
  <c r="G133" i="10"/>
  <c r="I133" i="10"/>
  <c r="E133" i="10"/>
  <c r="C134" i="10"/>
  <c r="C135" i="10" l="1"/>
  <c r="F134" i="10"/>
  <c r="G134" i="10"/>
  <c r="D134" i="10"/>
  <c r="I134" i="10"/>
  <c r="H134" i="10"/>
  <c r="E134" i="10"/>
  <c r="E135" i="10" l="1"/>
  <c r="C136" i="10"/>
  <c r="D135" i="10"/>
  <c r="F135" i="10"/>
  <c r="H135" i="10"/>
  <c r="I135" i="10"/>
  <c r="G135" i="10"/>
  <c r="H136" i="10" l="1"/>
  <c r="C137" i="10"/>
  <c r="D136" i="10"/>
  <c r="F136" i="10"/>
  <c r="E136" i="10"/>
  <c r="G136" i="10"/>
  <c r="I136" i="10"/>
  <c r="D137" i="10" l="1"/>
  <c r="E137" i="10"/>
  <c r="I137" i="10"/>
  <c r="H137" i="10"/>
  <c r="C138" i="10"/>
  <c r="F137" i="10"/>
  <c r="G137" i="10"/>
  <c r="H138" i="10" l="1"/>
  <c r="G138" i="10"/>
  <c r="D138" i="10"/>
  <c r="F138" i="10"/>
  <c r="I138" i="10"/>
  <c r="E138" i="10"/>
  <c r="C139" i="10"/>
  <c r="G139" i="10" l="1"/>
  <c r="D139" i="10"/>
  <c r="H139" i="10"/>
  <c r="I139" i="10"/>
  <c r="E139" i="10"/>
  <c r="F139" i="10"/>
  <c r="C140" i="10"/>
  <c r="H140" i="10" l="1"/>
  <c r="C141" i="10"/>
  <c r="D140" i="10"/>
  <c r="G140" i="10"/>
  <c r="E140" i="10"/>
  <c r="I140" i="10"/>
  <c r="F140" i="10"/>
  <c r="H141" i="10" l="1"/>
  <c r="E141" i="10"/>
  <c r="F141" i="10"/>
  <c r="C142" i="10"/>
  <c r="I141" i="10"/>
  <c r="G141" i="10"/>
  <c r="D141" i="10"/>
  <c r="H142" i="10" l="1"/>
  <c r="G142" i="10"/>
  <c r="I142" i="10"/>
  <c r="D142" i="10"/>
  <c r="E142" i="10"/>
  <c r="C143" i="10"/>
  <c r="F142" i="10"/>
  <c r="G143" i="10" l="1"/>
  <c r="H143" i="10"/>
  <c r="D143" i="10"/>
  <c r="I143" i="10"/>
  <c r="E143" i="10"/>
  <c r="F143" i="10"/>
  <c r="C144" i="10"/>
  <c r="G144" i="10" l="1"/>
  <c r="D144" i="10"/>
  <c r="F144" i="10"/>
  <c r="H144" i="10"/>
  <c r="C145" i="10"/>
  <c r="E144" i="10"/>
  <c r="I144" i="10"/>
  <c r="D145" i="10" l="1"/>
  <c r="F145" i="10"/>
  <c r="C146" i="10"/>
  <c r="E145" i="10"/>
  <c r="I145" i="10"/>
  <c r="G145" i="10"/>
  <c r="H145" i="10"/>
  <c r="H146" i="10" l="1"/>
  <c r="G146" i="10"/>
  <c r="I146" i="10"/>
  <c r="F146" i="10"/>
  <c r="D146" i="10"/>
  <c r="E146" i="10"/>
  <c r="C147" i="10"/>
  <c r="C148" i="10" l="1"/>
  <c r="F147" i="10"/>
  <c r="G147" i="10"/>
  <c r="I147" i="10"/>
  <c r="H147" i="10"/>
  <c r="D147" i="10"/>
  <c r="E147" i="10"/>
  <c r="E148" i="10" l="1"/>
  <c r="I148" i="10"/>
  <c r="D148" i="10"/>
  <c r="F148" i="10"/>
  <c r="G148" i="10"/>
  <c r="H148" i="10"/>
  <c r="C149" i="10"/>
  <c r="H149" i="10" l="1"/>
  <c r="E149" i="10"/>
  <c r="F149" i="10"/>
  <c r="C150" i="10"/>
  <c r="I149" i="10"/>
  <c r="G149" i="10"/>
  <c r="D149" i="10"/>
  <c r="H150" i="10" l="1"/>
  <c r="G150" i="10"/>
  <c r="I150" i="10"/>
  <c r="F150" i="10"/>
  <c r="D150" i="10"/>
  <c r="E150" i="10"/>
  <c r="C151" i="10"/>
  <c r="G151" i="10" l="1"/>
  <c r="H151" i="10"/>
  <c r="I151" i="10"/>
  <c r="D151" i="10"/>
  <c r="E151" i="10"/>
  <c r="F151" i="10"/>
  <c r="C152" i="10"/>
  <c r="H152" i="10" l="1"/>
  <c r="D152" i="10"/>
  <c r="F152" i="10"/>
  <c r="C153" i="10"/>
  <c r="G152" i="10"/>
  <c r="I152" i="10"/>
  <c r="E152" i="10"/>
  <c r="C154" i="10" l="1"/>
  <c r="F153" i="10"/>
  <c r="D153" i="10"/>
  <c r="E153" i="10"/>
  <c r="I153" i="10"/>
  <c r="G153" i="10"/>
  <c r="H153" i="10"/>
  <c r="F154" i="10" l="1"/>
  <c r="D154" i="10"/>
  <c r="C155" i="10"/>
  <c r="H154" i="10"/>
  <c r="G154" i="10"/>
  <c r="I154" i="10"/>
  <c r="E154" i="10"/>
  <c r="H155" i="10" l="1"/>
  <c r="E155" i="10"/>
  <c r="G155" i="10"/>
  <c r="I155" i="10"/>
  <c r="D155" i="10"/>
  <c r="C156" i="10"/>
  <c r="F155" i="10"/>
  <c r="D156" i="10" l="1"/>
  <c r="C157" i="10"/>
  <c r="G156" i="10"/>
  <c r="E156" i="10"/>
  <c r="I156" i="10"/>
  <c r="H156" i="10"/>
  <c r="F156" i="10"/>
  <c r="G157" i="10" l="1"/>
  <c r="C158" i="10"/>
  <c r="H157" i="10"/>
  <c r="E157" i="10"/>
  <c r="F157" i="10"/>
  <c r="D157" i="10"/>
  <c r="I157" i="10"/>
  <c r="E158" i="10" l="1"/>
  <c r="H158" i="10"/>
  <c r="C159" i="10"/>
  <c r="I158" i="10"/>
  <c r="F158" i="10"/>
  <c r="D158" i="10"/>
  <c r="G158" i="10"/>
  <c r="G159" i="10" l="1"/>
  <c r="H159" i="10"/>
  <c r="C160" i="10"/>
  <c r="I159" i="10"/>
  <c r="F159" i="10"/>
  <c r="E159" i="10"/>
  <c r="D159" i="10"/>
  <c r="E160" i="10" l="1"/>
  <c r="D160" i="10"/>
  <c r="I160" i="10"/>
  <c r="H160" i="10"/>
  <c r="C161" i="10"/>
  <c r="G160" i="10"/>
  <c r="F160" i="10"/>
  <c r="D161" i="10" l="1"/>
  <c r="H161" i="10"/>
  <c r="G161" i="10"/>
  <c r="E161" i="10"/>
  <c r="C162" i="10"/>
  <c r="F161" i="10"/>
  <c r="I161" i="10"/>
  <c r="H162" i="10" l="1"/>
  <c r="D162" i="10"/>
  <c r="C163" i="10"/>
  <c r="F162" i="10"/>
  <c r="G162" i="10"/>
  <c r="I162" i="10"/>
  <c r="E162" i="10"/>
  <c r="G163" i="10" l="1"/>
  <c r="H163" i="10"/>
  <c r="E163" i="10"/>
  <c r="I163" i="10"/>
  <c r="D163" i="10"/>
  <c r="C164" i="10"/>
  <c r="F163" i="10"/>
  <c r="D164" i="10" l="1"/>
  <c r="C165" i="10"/>
  <c r="E164" i="10"/>
  <c r="I164" i="10"/>
  <c r="G164" i="10"/>
  <c r="H164" i="10"/>
  <c r="F164" i="10"/>
  <c r="F165" i="10" l="1"/>
  <c r="D165" i="10"/>
  <c r="G165" i="10"/>
  <c r="I165" i="10"/>
  <c r="C166" i="10"/>
  <c r="H165" i="10"/>
  <c r="E165" i="10"/>
  <c r="G166" i="10" l="1"/>
  <c r="D166" i="10"/>
  <c r="E166" i="10"/>
  <c r="H166" i="10"/>
  <c r="C167" i="10"/>
  <c r="I166" i="10"/>
  <c r="F166" i="10"/>
  <c r="F167" i="10" l="1"/>
  <c r="E167" i="10"/>
  <c r="G167" i="10"/>
  <c r="H167" i="10"/>
  <c r="D167" i="10"/>
  <c r="C168" i="10"/>
  <c r="I167" i="10"/>
  <c r="E168" i="10" l="1"/>
  <c r="G168" i="10"/>
  <c r="I168" i="10"/>
  <c r="H168" i="10"/>
  <c r="C169" i="10"/>
  <c r="D168" i="10"/>
  <c r="F168" i="10"/>
  <c r="F169" i="10" l="1"/>
  <c r="H169" i="10"/>
  <c r="C170" i="10"/>
  <c r="D169" i="10"/>
  <c r="I169" i="10"/>
  <c r="G169" i="10"/>
  <c r="E169" i="10"/>
  <c r="C171" i="10" l="1"/>
  <c r="D170" i="10"/>
  <c r="E170" i="10"/>
  <c r="H170" i="10"/>
  <c r="F170" i="10"/>
  <c r="I170" i="10"/>
  <c r="G170" i="10"/>
  <c r="E171" i="10" l="1"/>
  <c r="G171" i="10"/>
  <c r="F171" i="10"/>
  <c r="C172" i="10"/>
  <c r="D171" i="10"/>
  <c r="H171" i="10"/>
  <c r="I171" i="10"/>
  <c r="H172" i="10" l="1"/>
  <c r="D172" i="10"/>
  <c r="I172" i="10"/>
  <c r="G172" i="10"/>
  <c r="C173" i="10"/>
  <c r="E172" i="10"/>
  <c r="F172" i="10"/>
  <c r="C174" i="10" l="1"/>
  <c r="H173" i="10"/>
  <c r="F173" i="10"/>
  <c r="E173" i="10"/>
  <c r="G173" i="10"/>
  <c r="D173" i="10"/>
  <c r="I173" i="10"/>
  <c r="I174" i="10" l="1"/>
  <c r="G174" i="10"/>
  <c r="H174" i="10"/>
  <c r="C175" i="10"/>
  <c r="D174" i="10"/>
  <c r="E174" i="10"/>
  <c r="F174" i="10"/>
  <c r="F175" i="10" l="1"/>
  <c r="G175" i="10"/>
  <c r="E175" i="10"/>
  <c r="H175" i="10"/>
  <c r="D175" i="10"/>
  <c r="C176" i="10"/>
  <c r="I175" i="10"/>
  <c r="F176" i="10" l="1"/>
  <c r="C177" i="10"/>
  <c r="D176" i="10"/>
  <c r="G176" i="10"/>
  <c r="E176" i="10"/>
  <c r="I176" i="10"/>
  <c r="H176" i="10"/>
  <c r="G177" i="10" l="1"/>
  <c r="H177" i="10"/>
  <c r="E177" i="10"/>
  <c r="D177" i="10"/>
  <c r="I177" i="10"/>
  <c r="F177" i="10"/>
  <c r="C178" i="10"/>
  <c r="D178" i="10" l="1"/>
  <c r="I178" i="10"/>
  <c r="E178" i="10"/>
  <c r="H178" i="10"/>
  <c r="G178" i="10"/>
  <c r="F178" i="10"/>
  <c r="C179" i="10"/>
  <c r="H179" i="10" l="1"/>
  <c r="E179" i="10"/>
  <c r="I179" i="10"/>
  <c r="C180" i="10"/>
  <c r="G179" i="10"/>
  <c r="F179" i="10"/>
  <c r="D179" i="10"/>
  <c r="C181" i="10" l="1"/>
  <c r="G180" i="10"/>
  <c r="H180" i="10"/>
  <c r="E180" i="10"/>
  <c r="D180" i="10"/>
  <c r="I180" i="10"/>
  <c r="F180" i="10"/>
  <c r="G181" i="10" l="1"/>
  <c r="D181" i="10"/>
  <c r="I181" i="10"/>
  <c r="E181" i="10"/>
  <c r="C182" i="10"/>
  <c r="H181" i="10"/>
  <c r="F181" i="10"/>
  <c r="I182" i="10" l="1"/>
  <c r="G182" i="10"/>
  <c r="E182" i="10"/>
  <c r="C183" i="10"/>
  <c r="H182" i="10"/>
  <c r="F182" i="10"/>
  <c r="D182" i="10"/>
  <c r="H183" i="10" l="1"/>
  <c r="D183" i="10"/>
  <c r="F183" i="10"/>
  <c r="G183" i="10"/>
  <c r="E183" i="10"/>
  <c r="C184" i="10"/>
  <c r="I183" i="10"/>
  <c r="C185" i="10" l="1"/>
  <c r="H184" i="10"/>
  <c r="F184" i="10"/>
  <c r="E184" i="10"/>
  <c r="I184" i="10"/>
  <c r="D184" i="10"/>
  <c r="G184" i="10"/>
  <c r="I185" i="10" l="1"/>
  <c r="E185" i="10"/>
  <c r="D185" i="10"/>
  <c r="F185" i="10"/>
  <c r="C186" i="10"/>
  <c r="G185" i="10"/>
  <c r="H185" i="10"/>
  <c r="G186" i="10" l="1"/>
  <c r="I186" i="10"/>
  <c r="H186" i="10"/>
  <c r="F186" i="10"/>
  <c r="C187" i="10"/>
  <c r="E186" i="10"/>
  <c r="D186" i="10"/>
  <c r="H187" i="10" l="1"/>
  <c r="F187" i="10"/>
  <c r="D187" i="10"/>
  <c r="E187" i="10"/>
  <c r="C188" i="10"/>
  <c r="G187" i="10"/>
  <c r="I187" i="10"/>
  <c r="C189" i="10" l="1"/>
  <c r="H188" i="10"/>
  <c r="F188" i="10"/>
  <c r="I188" i="10"/>
  <c r="E188" i="10"/>
  <c r="D188" i="10"/>
  <c r="G188" i="10"/>
  <c r="G189" i="10" l="1"/>
  <c r="C190" i="10"/>
  <c r="I189" i="10"/>
  <c r="D189" i="10"/>
  <c r="E189" i="10"/>
  <c r="F189" i="10"/>
  <c r="H189" i="10"/>
  <c r="H190" i="10" l="1"/>
  <c r="I190" i="10"/>
  <c r="F190" i="10"/>
  <c r="D190" i="10"/>
  <c r="G190" i="10"/>
  <c r="E190" i="10"/>
  <c r="C191" i="10"/>
  <c r="E191" i="10" l="1"/>
  <c r="H191" i="10"/>
  <c r="D191" i="10"/>
  <c r="C192" i="10"/>
  <c r="G191" i="10"/>
  <c r="F191" i="10"/>
  <c r="I191" i="10"/>
  <c r="H192" i="10" l="1"/>
  <c r="G192" i="10"/>
  <c r="E192" i="10"/>
  <c r="I192" i="10"/>
  <c r="D192" i="10"/>
  <c r="F192" i="10"/>
  <c r="C193" i="10"/>
  <c r="G193" i="10" l="1"/>
  <c r="D193" i="10"/>
  <c r="E193" i="10"/>
  <c r="H193" i="10"/>
  <c r="I193" i="10"/>
  <c r="F193" i="10"/>
  <c r="C194" i="10"/>
  <c r="F194" i="10" l="1"/>
  <c r="E194" i="10"/>
  <c r="I194" i="10"/>
  <c r="G194" i="10"/>
  <c r="H194" i="10"/>
  <c r="D194" i="10"/>
  <c r="C195" i="10"/>
  <c r="D195" i="10" l="1"/>
  <c r="H195" i="10"/>
  <c r="F195" i="10"/>
  <c r="I195" i="10"/>
  <c r="G195" i="10"/>
  <c r="E195" i="10"/>
  <c r="C196" i="10"/>
  <c r="C197" i="10" l="1"/>
  <c r="G196" i="10"/>
  <c r="D196" i="10"/>
  <c r="E196" i="10"/>
  <c r="F196" i="10"/>
  <c r="H196" i="10"/>
  <c r="I196" i="10"/>
  <c r="H197" i="10" l="1"/>
  <c r="D197" i="10"/>
  <c r="I197" i="10"/>
  <c r="F197" i="10"/>
  <c r="G197" i="10"/>
  <c r="E197" i="10"/>
  <c r="C198" i="10"/>
  <c r="C199" i="10" l="1"/>
  <c r="D198" i="10"/>
  <c r="F198" i="10"/>
  <c r="H198" i="10"/>
  <c r="I198" i="10"/>
  <c r="G198" i="10"/>
  <c r="E198" i="10"/>
  <c r="E199" i="10" l="1"/>
  <c r="D199" i="10"/>
  <c r="F199" i="10"/>
  <c r="G199" i="10"/>
  <c r="I199" i="10"/>
  <c r="C200" i="10"/>
  <c r="H199" i="10"/>
  <c r="D200" i="10" l="1"/>
  <c r="F200" i="10"/>
  <c r="I200" i="10"/>
  <c r="G200" i="10"/>
  <c r="C201" i="10"/>
  <c r="E200" i="10"/>
  <c r="H200" i="10"/>
  <c r="I201" i="10" l="1"/>
  <c r="D201" i="10"/>
  <c r="C202" i="10"/>
  <c r="E201" i="10"/>
  <c r="F201" i="10"/>
  <c r="H201" i="10"/>
  <c r="G201" i="10"/>
  <c r="G202" i="10" l="1"/>
  <c r="E202" i="10"/>
  <c r="H202" i="10"/>
  <c r="D202" i="10"/>
  <c r="C203" i="10"/>
  <c r="F202" i="10"/>
  <c r="I202" i="10"/>
  <c r="E203" i="10" l="1"/>
  <c r="G203" i="10"/>
  <c r="I203" i="10"/>
  <c r="C204" i="10"/>
  <c r="H203" i="10"/>
  <c r="F203" i="10"/>
  <c r="D203" i="10"/>
  <c r="I204" i="10" l="1"/>
  <c r="F204" i="10"/>
  <c r="D204" i="10"/>
  <c r="H204" i="10"/>
  <c r="E204" i="10"/>
  <c r="C205" i="10"/>
  <c r="G204" i="10"/>
  <c r="I205" i="10" l="1"/>
  <c r="G205" i="10"/>
  <c r="H205" i="10"/>
  <c r="D205" i="10"/>
  <c r="C206" i="10"/>
  <c r="E205" i="10"/>
  <c r="F205" i="10"/>
  <c r="F206" i="10" l="1"/>
  <c r="I206" i="10"/>
  <c r="G206" i="10"/>
  <c r="C207" i="10"/>
  <c r="D206" i="10"/>
  <c r="H206" i="10"/>
  <c r="E206" i="10"/>
  <c r="E207" i="10" l="1"/>
  <c r="G207" i="10"/>
  <c r="I207" i="10"/>
  <c r="F207" i="10"/>
  <c r="D207" i="10"/>
  <c r="C208" i="10"/>
  <c r="H207" i="10"/>
  <c r="I208" i="10" l="1"/>
  <c r="C209" i="10"/>
  <c r="D208" i="10"/>
  <c r="E208" i="10"/>
  <c r="F208" i="10"/>
  <c r="H208" i="10"/>
  <c r="G208" i="10"/>
  <c r="E209" i="10" l="1"/>
  <c r="H209" i="10"/>
  <c r="F209" i="10"/>
  <c r="C210" i="10"/>
  <c r="G209" i="10"/>
  <c r="I209" i="10"/>
  <c r="D209" i="10"/>
  <c r="F210" i="10" l="1"/>
  <c r="G210" i="10"/>
  <c r="H210" i="10"/>
  <c r="D210" i="10"/>
  <c r="E210" i="10"/>
  <c r="I210" i="10"/>
  <c r="C211" i="10"/>
  <c r="G211" i="10" l="1"/>
  <c r="E211" i="10"/>
  <c r="C212" i="10"/>
  <c r="H211" i="10"/>
  <c r="I211" i="10"/>
  <c r="F211" i="10"/>
  <c r="D211" i="10"/>
  <c r="I212" i="10" l="1"/>
  <c r="F212" i="10"/>
  <c r="G212" i="10"/>
  <c r="D212" i="10"/>
  <c r="E212" i="10"/>
  <c r="C213" i="10"/>
  <c r="H212" i="10"/>
  <c r="G213" i="10" l="1"/>
  <c r="F213" i="10"/>
  <c r="H213" i="10"/>
  <c r="C214" i="10"/>
  <c r="E213" i="10"/>
  <c r="I213" i="10"/>
  <c r="D213" i="10"/>
  <c r="E214" i="10" l="1"/>
  <c r="G214" i="10"/>
  <c r="C215" i="10"/>
  <c r="I214" i="10"/>
  <c r="D214" i="10"/>
  <c r="H214" i="10"/>
  <c r="F214" i="10"/>
  <c r="G215" i="10" l="1"/>
  <c r="E215" i="10"/>
  <c r="C216" i="10"/>
  <c r="H215" i="10"/>
  <c r="I215" i="10"/>
  <c r="F215" i="10"/>
  <c r="D215" i="10"/>
  <c r="D216" i="10" l="1"/>
  <c r="I216" i="10"/>
  <c r="G216" i="10"/>
  <c r="H216" i="10"/>
  <c r="E216" i="10"/>
  <c r="F216" i="10"/>
  <c r="C217" i="10"/>
  <c r="H217" i="10" l="1"/>
  <c r="E217" i="10"/>
  <c r="F217" i="10"/>
  <c r="D217" i="10"/>
  <c r="C218" i="10"/>
  <c r="G217" i="10"/>
  <c r="I217" i="10"/>
  <c r="G218" i="10" l="1"/>
  <c r="F218" i="10"/>
  <c r="I218" i="10"/>
  <c r="H218" i="10"/>
  <c r="D218" i="10"/>
  <c r="E218" i="10"/>
  <c r="C219" i="10"/>
  <c r="E219" i="10" l="1"/>
  <c r="F219" i="10"/>
  <c r="D219" i="10"/>
  <c r="C220" i="10"/>
  <c r="H219" i="10"/>
  <c r="G219" i="10"/>
  <c r="I219" i="10"/>
  <c r="G220" i="10" l="1"/>
  <c r="I220" i="10"/>
  <c r="D220" i="10"/>
  <c r="H220" i="10"/>
  <c r="E220" i="10"/>
  <c r="C221" i="10"/>
  <c r="F220" i="10"/>
  <c r="H221" i="10" l="1"/>
  <c r="I221" i="10"/>
  <c r="C222" i="10"/>
  <c r="E221" i="10"/>
  <c r="D221" i="10"/>
  <c r="F221" i="10"/>
  <c r="G221" i="10"/>
  <c r="G222" i="10" l="1"/>
  <c r="E222" i="10"/>
  <c r="D222" i="10"/>
  <c r="H222" i="10"/>
  <c r="F222" i="10"/>
  <c r="C223" i="10"/>
  <c r="I222" i="10"/>
  <c r="G223" i="10" l="1"/>
  <c r="E223" i="10"/>
  <c r="I223" i="10"/>
  <c r="F223" i="10"/>
  <c r="D223" i="10"/>
  <c r="C224" i="10"/>
  <c r="H223" i="10"/>
  <c r="I224" i="10" l="1"/>
  <c r="C225" i="10"/>
  <c r="E224" i="10"/>
  <c r="F224" i="10"/>
  <c r="D224" i="10"/>
  <c r="H224" i="10"/>
  <c r="G224" i="10"/>
  <c r="I225" i="10" l="1"/>
  <c r="H225" i="10"/>
  <c r="D225" i="10"/>
  <c r="C226" i="10"/>
  <c r="G225" i="10"/>
  <c r="F225" i="10"/>
  <c r="E225" i="10"/>
  <c r="E226" i="10" l="1"/>
  <c r="I226" i="10"/>
  <c r="C227" i="10"/>
  <c r="G226" i="10"/>
  <c r="F226" i="10"/>
  <c r="H226" i="10"/>
  <c r="D226" i="10"/>
  <c r="E227" i="10" l="1"/>
  <c r="G227" i="10"/>
  <c r="I227" i="10"/>
  <c r="C228" i="10"/>
  <c r="H227" i="10"/>
  <c r="F227" i="10"/>
  <c r="D227" i="10"/>
  <c r="G228" i="10" l="1"/>
  <c r="I228" i="10"/>
  <c r="F228" i="10"/>
  <c r="D228" i="10"/>
  <c r="E228" i="10"/>
  <c r="C229" i="10"/>
  <c r="H228" i="10"/>
  <c r="H229" i="10" l="1"/>
  <c r="I229" i="10"/>
  <c r="C230" i="10"/>
  <c r="E229" i="10"/>
  <c r="D229" i="10"/>
  <c r="F229" i="10"/>
  <c r="G229" i="10"/>
  <c r="E230" i="10" l="1"/>
  <c r="F230" i="10"/>
  <c r="C231" i="10"/>
  <c r="I230" i="10"/>
  <c r="D230" i="10"/>
  <c r="H230" i="10"/>
  <c r="G230" i="10"/>
  <c r="D231" i="10" l="1"/>
  <c r="F231" i="10"/>
  <c r="E231" i="10"/>
  <c r="I231" i="10"/>
  <c r="C232" i="10"/>
  <c r="H231" i="10"/>
  <c r="G231" i="10"/>
  <c r="H232" i="10" l="1"/>
  <c r="D232" i="10"/>
  <c r="G232" i="10"/>
  <c r="I232" i="10"/>
  <c r="E232" i="10"/>
  <c r="F232" i="10"/>
  <c r="C233" i="10"/>
  <c r="E233" i="10" l="1"/>
  <c r="H233" i="10"/>
  <c r="F233" i="10"/>
  <c r="D233" i="10"/>
  <c r="C234" i="10"/>
  <c r="G233" i="10"/>
  <c r="I233" i="10"/>
  <c r="G234" i="10" l="1"/>
  <c r="E234" i="10"/>
  <c r="C235" i="10"/>
  <c r="F234" i="10"/>
  <c r="I234" i="10"/>
  <c r="H234" i="10"/>
  <c r="D234" i="10"/>
  <c r="D235" i="10" l="1"/>
  <c r="F235" i="10"/>
  <c r="E235" i="10"/>
  <c r="G235" i="10"/>
  <c r="I235" i="10"/>
  <c r="C236" i="10"/>
  <c r="H235" i="10"/>
  <c r="F236" i="10" l="1"/>
  <c r="G236" i="10"/>
  <c r="D236" i="10"/>
  <c r="E236" i="10"/>
  <c r="C237" i="10"/>
  <c r="H236" i="10"/>
  <c r="I236" i="10"/>
  <c r="I237" i="10" l="1"/>
  <c r="D237" i="10"/>
  <c r="G237" i="10"/>
  <c r="F237" i="10"/>
  <c r="C238" i="10"/>
  <c r="E237" i="10"/>
  <c r="H237" i="10"/>
  <c r="E238" i="10" l="1"/>
  <c r="F238" i="10"/>
  <c r="C239" i="10"/>
  <c r="G238" i="10"/>
  <c r="D238" i="10"/>
  <c r="H238" i="10"/>
  <c r="I238" i="10"/>
  <c r="G239" i="10" l="1"/>
  <c r="I239" i="10"/>
  <c r="D239" i="10"/>
  <c r="F239" i="10"/>
  <c r="C240" i="10"/>
  <c r="H239" i="10"/>
  <c r="E239" i="10"/>
  <c r="C241" i="10" l="1"/>
  <c r="D240" i="10"/>
  <c r="H240" i="10"/>
  <c r="G240" i="10"/>
  <c r="I240" i="10"/>
  <c r="E240" i="10"/>
  <c r="F240" i="10"/>
  <c r="I241" i="10" l="1"/>
  <c r="D241" i="10"/>
  <c r="F241" i="10"/>
  <c r="E241" i="10"/>
  <c r="C242" i="10"/>
  <c r="G241" i="10"/>
  <c r="H241" i="10"/>
  <c r="E242" i="10" l="1"/>
  <c r="I242" i="10"/>
  <c r="F242" i="10"/>
  <c r="H242" i="10"/>
  <c r="D242" i="10"/>
  <c r="C243" i="10"/>
  <c r="G242" i="10"/>
  <c r="F243" i="10" l="1"/>
  <c r="D243" i="10"/>
  <c r="I243" i="10"/>
  <c r="E243" i="10"/>
  <c r="C244" i="10"/>
  <c r="H243" i="10"/>
  <c r="G243" i="10"/>
  <c r="H244" i="10" l="1"/>
  <c r="I244" i="10"/>
  <c r="D244" i="10"/>
  <c r="E244" i="10"/>
  <c r="C245" i="10"/>
  <c r="F244" i="10"/>
  <c r="G244" i="10"/>
  <c r="H245" i="10" l="1"/>
  <c r="I245" i="10"/>
  <c r="D245" i="10"/>
  <c r="F245" i="10"/>
  <c r="G245" i="10"/>
  <c r="C246" i="10"/>
  <c r="E245" i="10"/>
  <c r="G246" i="10" l="1"/>
  <c r="E246" i="10"/>
  <c r="F246" i="10"/>
  <c r="C247" i="10"/>
  <c r="I246" i="10"/>
  <c r="D246" i="10"/>
  <c r="H246" i="10"/>
  <c r="D247" i="10" l="1"/>
  <c r="E247" i="10"/>
  <c r="G247" i="10"/>
  <c r="I247" i="10"/>
  <c r="C248" i="10"/>
  <c r="H247" i="10"/>
  <c r="F247" i="10"/>
  <c r="H248" i="10" l="1"/>
  <c r="I248" i="10"/>
  <c r="E248" i="10"/>
  <c r="F248" i="10"/>
  <c r="C249" i="10"/>
  <c r="G248" i="10"/>
  <c r="D248" i="10"/>
  <c r="I249" i="10" l="1"/>
  <c r="H249" i="10"/>
  <c r="C250" i="10"/>
  <c r="G249" i="10"/>
  <c r="E249" i="10"/>
  <c r="F249" i="10"/>
  <c r="D249" i="10"/>
  <c r="F250" i="10" l="1"/>
  <c r="E250" i="10"/>
  <c r="H250" i="10"/>
  <c r="D250" i="10"/>
  <c r="C251" i="10"/>
  <c r="G250" i="10"/>
  <c r="I250" i="10"/>
  <c r="H251" i="10" l="1"/>
  <c r="C252" i="10"/>
  <c r="D251" i="10"/>
  <c r="G251" i="10"/>
  <c r="F251" i="10"/>
  <c r="I251" i="10"/>
  <c r="E251" i="10"/>
  <c r="H252" i="10" l="1"/>
  <c r="I252" i="10"/>
  <c r="G252" i="10"/>
  <c r="F252" i="10"/>
  <c r="D252" i="10"/>
  <c r="C253" i="10"/>
  <c r="E252" i="10"/>
  <c r="E253" i="10" l="1"/>
  <c r="I253" i="10"/>
  <c r="H253" i="10"/>
  <c r="G253" i="10"/>
  <c r="F253" i="10"/>
  <c r="D253" i="10"/>
  <c r="C254" i="10"/>
  <c r="D254" i="10" l="1"/>
  <c r="I254" i="10"/>
  <c r="F254" i="10"/>
  <c r="H254" i="10"/>
  <c r="G254" i="10"/>
  <c r="C255" i="10"/>
  <c r="E254" i="10"/>
  <c r="H255" i="10" l="1"/>
  <c r="I255" i="10"/>
  <c r="E255" i="10"/>
  <c r="C256" i="10"/>
  <c r="D255" i="10"/>
  <c r="G255" i="10"/>
  <c r="F255" i="10"/>
  <c r="G256" i="10" l="1"/>
  <c r="H256" i="10"/>
  <c r="I256" i="10"/>
  <c r="D256" i="10"/>
  <c r="C257" i="10"/>
  <c r="E256" i="10"/>
  <c r="F256" i="10"/>
  <c r="F257" i="10" l="1"/>
  <c r="G257" i="10"/>
  <c r="E257" i="10"/>
  <c r="D257" i="10"/>
  <c r="C258" i="10"/>
  <c r="I257" i="10"/>
  <c r="H257" i="10"/>
  <c r="F258" i="10" l="1"/>
  <c r="C259" i="10"/>
  <c r="I258" i="10"/>
  <c r="H258" i="10"/>
  <c r="G258" i="10"/>
  <c r="D258" i="10"/>
  <c r="E258" i="10"/>
  <c r="E259" i="10" l="1"/>
  <c r="C260" i="10"/>
  <c r="D259" i="10"/>
  <c r="G259" i="10"/>
  <c r="F259" i="10"/>
  <c r="H259" i="10"/>
  <c r="I259" i="10"/>
  <c r="G260" i="10" l="1"/>
  <c r="I260" i="10"/>
  <c r="F260" i="10"/>
  <c r="D260" i="10"/>
  <c r="C261" i="10"/>
  <c r="E260" i="10"/>
  <c r="H260" i="10"/>
  <c r="H261" i="10" l="1"/>
  <c r="F261" i="10"/>
  <c r="E261" i="10"/>
  <c r="D261" i="10"/>
  <c r="C262" i="10"/>
  <c r="I261" i="10"/>
  <c r="G261" i="10"/>
  <c r="C263" i="10" l="1"/>
  <c r="E262" i="10"/>
  <c r="D262" i="10"/>
  <c r="I262" i="10"/>
  <c r="H262" i="10"/>
  <c r="F262" i="10"/>
  <c r="G262" i="10"/>
  <c r="C264" i="10" l="1"/>
  <c r="E263" i="10"/>
  <c r="D263" i="10"/>
  <c r="H263" i="10"/>
  <c r="G263" i="10"/>
  <c r="F263" i="10"/>
  <c r="I263" i="10"/>
  <c r="D264" i="10" l="1"/>
  <c r="C265" i="10"/>
  <c r="E264" i="10"/>
  <c r="H264" i="10"/>
  <c r="G264" i="10"/>
  <c r="F264" i="10"/>
  <c r="I264" i="10"/>
  <c r="H265" i="10" l="1"/>
  <c r="G265" i="10"/>
  <c r="E265" i="10"/>
  <c r="D265" i="10"/>
  <c r="C266" i="10"/>
  <c r="I265" i="10"/>
  <c r="F265" i="10"/>
  <c r="E266" i="10" l="1"/>
  <c r="C267" i="10"/>
  <c r="I266" i="10"/>
  <c r="F266" i="10"/>
  <c r="H266" i="10"/>
  <c r="G266" i="10"/>
  <c r="D266" i="10"/>
  <c r="D267" i="10" l="1"/>
  <c r="H267" i="10"/>
  <c r="I267" i="10"/>
  <c r="C268" i="10"/>
  <c r="G267" i="10"/>
  <c r="E267" i="10"/>
  <c r="F267" i="10"/>
  <c r="G268" i="10" l="1"/>
  <c r="I268" i="10"/>
  <c r="D268" i="10"/>
  <c r="F268" i="10"/>
  <c r="E268" i="10"/>
  <c r="H268" i="10"/>
  <c r="C269" i="10"/>
  <c r="F269" i="10" l="1"/>
  <c r="I269" i="10"/>
  <c r="H269" i="10"/>
  <c r="G269" i="10"/>
  <c r="C270" i="10"/>
  <c r="D269" i="10"/>
  <c r="E269" i="10"/>
  <c r="G270" i="10" l="1"/>
  <c r="I270" i="10"/>
  <c r="D270" i="10"/>
  <c r="H270" i="10"/>
  <c r="F270" i="10"/>
  <c r="C271" i="10"/>
  <c r="E270" i="10"/>
  <c r="D271" i="10" l="1"/>
  <c r="H271" i="10"/>
  <c r="E271" i="10"/>
  <c r="G271" i="10"/>
  <c r="F271" i="10"/>
  <c r="C272" i="10"/>
  <c r="I271" i="10"/>
  <c r="I272" i="10" l="1"/>
  <c r="C273" i="10"/>
  <c r="F272" i="10"/>
  <c r="D272" i="10"/>
  <c r="H272" i="10"/>
  <c r="E272" i="10"/>
  <c r="G272" i="10"/>
  <c r="G273" i="10" l="1"/>
  <c r="I273" i="10"/>
  <c r="E273" i="10"/>
  <c r="D273" i="10"/>
  <c r="C274" i="10"/>
  <c r="H273" i="10"/>
  <c r="F273" i="10"/>
  <c r="F274" i="10" l="1"/>
  <c r="C275" i="10"/>
  <c r="E274" i="10"/>
  <c r="G274" i="10"/>
  <c r="D274" i="10"/>
  <c r="H274" i="10"/>
  <c r="I274" i="10"/>
  <c r="D275" i="10" l="1"/>
  <c r="G275" i="10"/>
  <c r="C276" i="10"/>
  <c r="H275" i="10"/>
  <c r="I275" i="10"/>
  <c r="E275" i="10"/>
  <c r="F275" i="10"/>
  <c r="C277" i="10" l="1"/>
  <c r="D276" i="10"/>
  <c r="F276" i="10"/>
  <c r="E276" i="10"/>
  <c r="H276" i="10"/>
  <c r="G276" i="10"/>
  <c r="I276" i="10"/>
  <c r="I277" i="10" l="1"/>
  <c r="G277" i="10"/>
  <c r="F277" i="10"/>
  <c r="H277" i="10"/>
  <c r="E277" i="10"/>
  <c r="D277" i="10"/>
  <c r="C278" i="10"/>
  <c r="G278" i="10" l="1"/>
  <c r="C279" i="10"/>
  <c r="E278" i="10"/>
  <c r="I278" i="10"/>
  <c r="F278" i="10"/>
  <c r="D278" i="10"/>
  <c r="H278" i="10"/>
  <c r="E279" i="10" l="1"/>
  <c r="C280" i="10"/>
  <c r="G279" i="10"/>
  <c r="I279" i="10"/>
  <c r="F279" i="10"/>
  <c r="H279" i="10"/>
  <c r="D279" i="10"/>
  <c r="G280" i="10" l="1"/>
  <c r="I280" i="10"/>
  <c r="D280" i="10"/>
  <c r="C281" i="10"/>
  <c r="E280" i="10"/>
  <c r="F280" i="10"/>
  <c r="H280" i="10"/>
  <c r="C282" i="10" l="1"/>
  <c r="I281" i="10"/>
  <c r="H281" i="10"/>
  <c r="D281" i="10"/>
  <c r="E281" i="10"/>
  <c r="F281" i="10"/>
  <c r="G281" i="10"/>
  <c r="I282" i="10" l="1"/>
  <c r="H282" i="10"/>
  <c r="C283" i="10"/>
  <c r="G282" i="10"/>
  <c r="D282" i="10"/>
  <c r="F282" i="10"/>
  <c r="E282" i="10"/>
  <c r="G283" i="10" l="1"/>
  <c r="I283" i="10"/>
  <c r="C284" i="10"/>
  <c r="E283" i="10"/>
  <c r="H283" i="10"/>
  <c r="D283" i="10"/>
  <c r="F283" i="10"/>
  <c r="D284" i="10" l="1"/>
  <c r="H284" i="10"/>
  <c r="F284" i="10"/>
  <c r="E284" i="10"/>
  <c r="G284" i="10"/>
  <c r="C285" i="10"/>
  <c r="I284" i="10"/>
  <c r="C286" i="10" l="1"/>
  <c r="G285" i="10"/>
  <c r="H285" i="10"/>
  <c r="E285" i="10"/>
  <c r="F285" i="10"/>
  <c r="D285" i="10"/>
  <c r="I285" i="10"/>
  <c r="C287" i="10" l="1"/>
  <c r="I286" i="10"/>
  <c r="G286" i="10"/>
  <c r="H286" i="10"/>
  <c r="E286" i="10"/>
  <c r="F286" i="10"/>
  <c r="D286" i="10"/>
  <c r="I287" i="10" l="1"/>
  <c r="E287" i="10"/>
  <c r="G287" i="10"/>
  <c r="H287" i="10"/>
  <c r="C288" i="10"/>
  <c r="D287" i="10"/>
  <c r="F287" i="10"/>
  <c r="C289" i="10" l="1"/>
  <c r="F288" i="10"/>
  <c r="H288" i="10"/>
  <c r="I288" i="10"/>
  <c r="G288" i="10"/>
  <c r="E288" i="10"/>
  <c r="D288" i="10"/>
  <c r="C290" i="10" l="1"/>
  <c r="D289" i="10"/>
  <c r="I289" i="10"/>
  <c r="G289" i="10"/>
  <c r="H289" i="10"/>
  <c r="E289" i="10"/>
  <c r="F289" i="10"/>
  <c r="I290" i="10" l="1"/>
  <c r="G290" i="10"/>
  <c r="D290" i="10"/>
  <c r="F290" i="10"/>
  <c r="E290" i="10"/>
  <c r="H290" i="10"/>
  <c r="C291" i="10"/>
  <c r="E291" i="10" l="1"/>
  <c r="H291" i="10"/>
  <c r="D291" i="10"/>
  <c r="C292" i="10"/>
  <c r="F291" i="10"/>
  <c r="I291" i="10"/>
  <c r="G291" i="10"/>
  <c r="C293" i="10" l="1"/>
  <c r="I292" i="10"/>
  <c r="F292" i="10"/>
  <c r="H292" i="10"/>
  <c r="G292" i="10"/>
  <c r="D292" i="10"/>
  <c r="E292" i="10"/>
  <c r="E293" i="10" l="1"/>
  <c r="F293" i="10"/>
  <c r="I293" i="10"/>
  <c r="D293" i="10"/>
  <c r="H293" i="10"/>
  <c r="G293" i="10"/>
  <c r="C294" i="10"/>
  <c r="C295" i="10" l="1"/>
  <c r="D294" i="10"/>
  <c r="I294" i="10"/>
  <c r="F294" i="10"/>
  <c r="E294" i="10"/>
  <c r="H294" i="10"/>
  <c r="G294" i="10"/>
  <c r="C296" i="10" l="1"/>
  <c r="I295" i="10"/>
  <c r="G295" i="10"/>
  <c r="E295" i="10"/>
  <c r="D295" i="10"/>
  <c r="H295" i="10"/>
  <c r="F295" i="10"/>
  <c r="G296" i="10" l="1"/>
  <c r="C297" i="10"/>
  <c r="F296" i="10"/>
  <c r="E296" i="10"/>
  <c r="H296" i="10"/>
  <c r="I296" i="10"/>
  <c r="D296" i="10"/>
  <c r="F297" i="10" l="1"/>
  <c r="I297" i="10"/>
  <c r="E297" i="10"/>
  <c r="H297" i="10"/>
  <c r="G297" i="10"/>
  <c r="D297" i="10"/>
  <c r="C298" i="10"/>
  <c r="F298" i="10" l="1"/>
  <c r="E298" i="10"/>
  <c r="D298" i="10"/>
  <c r="C299" i="10"/>
  <c r="H298" i="10"/>
  <c r="G298" i="10"/>
  <c r="I298" i="10"/>
  <c r="H299" i="10" l="1"/>
  <c r="G299" i="10"/>
  <c r="F299" i="10"/>
  <c r="C300" i="10"/>
  <c r="E299" i="10"/>
  <c r="D299" i="10"/>
  <c r="I299" i="10"/>
  <c r="G300" i="10" l="1"/>
  <c r="F300" i="10"/>
  <c r="D300" i="10"/>
  <c r="H300" i="10"/>
  <c r="I300" i="10"/>
  <c r="C301" i="10"/>
  <c r="E300" i="10"/>
  <c r="F301" i="10" l="1"/>
  <c r="I301" i="10"/>
  <c r="G301" i="10"/>
  <c r="D301" i="10"/>
  <c r="C302" i="10"/>
  <c r="E301" i="10"/>
  <c r="H301" i="10"/>
  <c r="F302" i="10" l="1"/>
  <c r="C303" i="10"/>
  <c r="D302" i="10"/>
  <c r="E302" i="10"/>
  <c r="I302" i="10"/>
  <c r="H302" i="10"/>
  <c r="G302" i="10"/>
  <c r="I303" i="10" l="1"/>
  <c r="F303" i="10"/>
  <c r="H303" i="10"/>
  <c r="G303" i="10"/>
  <c r="C304" i="10"/>
  <c r="E303" i="10"/>
  <c r="D303" i="10"/>
  <c r="G304" i="10" l="1"/>
  <c r="D304" i="10"/>
  <c r="C305" i="10"/>
  <c r="E304" i="10"/>
  <c r="H304" i="10"/>
  <c r="I304" i="10"/>
  <c r="F304" i="10"/>
  <c r="F305" i="10" l="1"/>
  <c r="I305" i="10"/>
  <c r="H305" i="10"/>
  <c r="G305" i="10"/>
  <c r="D305" i="10"/>
  <c r="C306" i="10"/>
  <c r="E305" i="10"/>
  <c r="F306" i="10" l="1"/>
  <c r="E306" i="10"/>
  <c r="D306" i="10"/>
  <c r="C307" i="10"/>
  <c r="I306" i="10"/>
  <c r="H306" i="10"/>
  <c r="G306" i="10"/>
  <c r="H307" i="10" l="1"/>
  <c r="G307" i="10"/>
  <c r="C308" i="10"/>
  <c r="E307" i="10"/>
  <c r="D307" i="10"/>
  <c r="F307" i="10"/>
  <c r="I307" i="10"/>
  <c r="G308" i="10" l="1"/>
  <c r="F308" i="10"/>
  <c r="D308" i="10"/>
  <c r="H308" i="10"/>
  <c r="I308" i="10"/>
  <c r="C309" i="10"/>
  <c r="E308" i="10"/>
  <c r="D309" i="10" l="1"/>
  <c r="C310" i="10"/>
  <c r="E309" i="10"/>
  <c r="G309" i="10"/>
  <c r="I309" i="10"/>
  <c r="H309" i="10"/>
  <c r="F309" i="10"/>
  <c r="F310" i="10" l="1"/>
  <c r="E310" i="10"/>
  <c r="D310" i="10"/>
  <c r="C311" i="10"/>
  <c r="I310" i="10"/>
  <c r="H310" i="10"/>
  <c r="G310" i="10"/>
  <c r="I311" i="10" l="1"/>
  <c r="G311" i="10"/>
  <c r="E311" i="10"/>
  <c r="H311" i="10"/>
  <c r="F311" i="10"/>
  <c r="C312" i="10"/>
  <c r="D311" i="10"/>
  <c r="G312" i="10" l="1"/>
  <c r="F312" i="10"/>
  <c r="H312" i="10"/>
  <c r="I312" i="10"/>
  <c r="C313" i="10"/>
  <c r="E312" i="10"/>
  <c r="D312" i="10"/>
  <c r="F313" i="10" l="1"/>
  <c r="I313" i="10"/>
  <c r="D313" i="10"/>
  <c r="C314" i="10"/>
  <c r="H313" i="10"/>
  <c r="G313" i="10"/>
  <c r="E313" i="10"/>
  <c r="F314" i="10" l="1"/>
  <c r="E314" i="10"/>
  <c r="H314" i="10"/>
  <c r="G314" i="10"/>
  <c r="D314" i="10"/>
  <c r="C315" i="10"/>
  <c r="I314" i="10"/>
  <c r="I315" i="10" l="1"/>
  <c r="F315" i="10"/>
  <c r="G315" i="10"/>
  <c r="E315" i="10"/>
  <c r="H315" i="10"/>
  <c r="D315" i="10"/>
  <c r="C316" i="10"/>
  <c r="G316" i="10" l="1"/>
  <c r="F316" i="10"/>
  <c r="I316" i="10"/>
  <c r="D316" i="10"/>
  <c r="E316" i="10"/>
  <c r="H316" i="10"/>
  <c r="C317" i="10"/>
  <c r="F317" i="10" l="1"/>
  <c r="I317" i="10"/>
  <c r="D317" i="10"/>
  <c r="C318" i="10"/>
  <c r="E317" i="10"/>
  <c r="H317" i="10"/>
  <c r="G317" i="10"/>
  <c r="F318" i="10" l="1"/>
  <c r="C319" i="10"/>
  <c r="D318" i="10"/>
  <c r="E318" i="10"/>
  <c r="I318" i="10"/>
  <c r="G318" i="10"/>
  <c r="H318" i="10"/>
  <c r="E319" i="10" l="1"/>
  <c r="D319" i="10"/>
  <c r="I319" i="10"/>
  <c r="C320" i="10"/>
  <c r="H319" i="10"/>
  <c r="G319" i="10"/>
  <c r="F319" i="10"/>
  <c r="G320" i="10" l="1"/>
  <c r="D320" i="10"/>
  <c r="F320" i="10"/>
  <c r="H320" i="10"/>
  <c r="E320" i="10"/>
  <c r="I320" i="10"/>
  <c r="C321" i="10"/>
  <c r="E321" i="10" l="1"/>
  <c r="I321" i="10"/>
  <c r="G321" i="10"/>
  <c r="F321" i="10"/>
  <c r="H321" i="10"/>
  <c r="C322" i="10"/>
  <c r="D321" i="10"/>
  <c r="G322" i="10" l="1"/>
  <c r="H322" i="10"/>
  <c r="D322" i="10"/>
  <c r="C323" i="10"/>
  <c r="F322" i="10"/>
  <c r="E322" i="10"/>
  <c r="I322" i="10"/>
  <c r="I323" i="10" l="1"/>
  <c r="C324" i="10"/>
  <c r="H323" i="10"/>
  <c r="F323" i="10"/>
  <c r="E323" i="10"/>
  <c r="D323" i="10"/>
  <c r="G323" i="10"/>
  <c r="H324" i="10" l="1"/>
  <c r="E324" i="10"/>
  <c r="I324" i="10"/>
  <c r="F324" i="10"/>
  <c r="D324" i="10"/>
  <c r="G324" i="10"/>
  <c r="C325" i="10"/>
  <c r="E325" i="10" l="1"/>
  <c r="I325" i="10"/>
  <c r="D325" i="10"/>
  <c r="F325" i="10"/>
  <c r="C326" i="10"/>
  <c r="H325" i="10"/>
  <c r="G325" i="10"/>
  <c r="F326" i="10" l="1"/>
  <c r="E326" i="10"/>
  <c r="D326" i="10"/>
  <c r="G326" i="10"/>
  <c r="I326" i="10"/>
  <c r="H326" i="10"/>
  <c r="C327" i="10"/>
  <c r="I327" i="10" l="1"/>
  <c r="D327" i="10"/>
  <c r="H327" i="10"/>
  <c r="F327" i="10"/>
  <c r="C328" i="10"/>
  <c r="E327" i="10"/>
  <c r="G327" i="10"/>
  <c r="G328" i="10" l="1"/>
  <c r="F328" i="10"/>
  <c r="H328" i="10"/>
  <c r="D328" i="10"/>
  <c r="C329" i="10"/>
  <c r="E328" i="10"/>
  <c r="I328" i="10"/>
  <c r="C330" i="10" l="1"/>
  <c r="E329" i="10"/>
  <c r="D329" i="10"/>
  <c r="I329" i="10"/>
  <c r="F329" i="10"/>
  <c r="H329" i="10"/>
  <c r="G329" i="10"/>
  <c r="D330" i="10" l="1"/>
  <c r="C331" i="10"/>
  <c r="H330" i="10"/>
  <c r="E330" i="10"/>
  <c r="G330" i="10"/>
  <c r="F330" i="10"/>
  <c r="I330" i="10"/>
  <c r="I331" i="10" l="1"/>
  <c r="H331" i="10"/>
  <c r="F331" i="10"/>
  <c r="G331" i="10"/>
  <c r="C332" i="10"/>
  <c r="E331" i="10"/>
  <c r="D331" i="10"/>
  <c r="G332" i="10" l="1"/>
  <c r="I332" i="10"/>
  <c r="C333" i="10"/>
  <c r="F332" i="10"/>
  <c r="H332" i="10"/>
  <c r="D332" i="10"/>
  <c r="E332" i="10"/>
  <c r="E333" i="10" l="1"/>
  <c r="I333" i="10"/>
  <c r="G333" i="10"/>
  <c r="H333" i="10"/>
  <c r="F333" i="10"/>
  <c r="D333" i="10"/>
  <c r="C334" i="10"/>
  <c r="F334" i="10" l="1"/>
  <c r="E334" i="10"/>
  <c r="D334" i="10"/>
  <c r="I334" i="10"/>
  <c r="H334" i="10"/>
  <c r="G334" i="10"/>
  <c r="C335" i="10"/>
  <c r="H335" i="10" l="1"/>
  <c r="G335" i="10"/>
  <c r="D335" i="10"/>
  <c r="F335" i="10"/>
  <c r="E335" i="10"/>
  <c r="C336" i="10"/>
  <c r="I335" i="10"/>
  <c r="E336" i="10" l="1"/>
  <c r="I336" i="10"/>
  <c r="G336" i="10"/>
  <c r="F336" i="10"/>
  <c r="H336" i="10"/>
  <c r="D336" i="10"/>
  <c r="C337" i="10"/>
  <c r="I337" i="10" l="1"/>
  <c r="F337" i="10"/>
  <c r="C338" i="10"/>
  <c r="E337" i="10"/>
  <c r="H337" i="10"/>
  <c r="G337" i="10"/>
  <c r="D337" i="10"/>
  <c r="G338" i="10" l="1"/>
  <c r="D338" i="10"/>
  <c r="I338" i="10"/>
  <c r="C339" i="10"/>
  <c r="H338" i="10"/>
  <c r="E338" i="10"/>
  <c r="F338" i="10"/>
  <c r="H339" i="10" l="1"/>
  <c r="F339" i="10"/>
  <c r="G339" i="10"/>
  <c r="C340" i="10"/>
  <c r="E339" i="10"/>
  <c r="D339" i="10"/>
  <c r="I339" i="10"/>
  <c r="G340" i="10" l="1"/>
  <c r="F340" i="10"/>
  <c r="H340" i="10"/>
  <c r="D340" i="10"/>
  <c r="I340" i="10"/>
  <c r="E340" i="10"/>
  <c r="C341" i="10"/>
  <c r="D341" i="10" l="1"/>
  <c r="C342" i="10"/>
  <c r="E341" i="10"/>
  <c r="I341" i="10"/>
  <c r="G341" i="10"/>
  <c r="H341" i="10"/>
  <c r="F341" i="10"/>
  <c r="I342" i="10" l="1"/>
  <c r="F342" i="10"/>
  <c r="H342" i="10"/>
  <c r="G342" i="10"/>
  <c r="E342" i="10"/>
  <c r="D342" i="10"/>
  <c r="C343" i="10"/>
  <c r="I343" i="10" l="1"/>
  <c r="F343" i="10"/>
  <c r="H343" i="10"/>
  <c r="C344" i="10"/>
  <c r="G343" i="10"/>
  <c r="D343" i="10"/>
  <c r="E343" i="10"/>
  <c r="G344" i="10" l="1"/>
  <c r="F344" i="10"/>
  <c r="H344" i="10"/>
  <c r="D344" i="10"/>
  <c r="C345" i="10"/>
  <c r="E344" i="10"/>
  <c r="I344" i="10"/>
  <c r="C346" i="10" l="1"/>
  <c r="E345" i="10"/>
  <c r="I345" i="10"/>
  <c r="G345" i="10"/>
  <c r="D345" i="10"/>
  <c r="F345" i="10"/>
  <c r="H345" i="10"/>
  <c r="G346" i="10" l="1"/>
  <c r="F346" i="10"/>
  <c r="H346" i="10"/>
  <c r="E346" i="10"/>
  <c r="C347" i="10"/>
  <c r="I346" i="10"/>
  <c r="D346" i="10"/>
  <c r="I347" i="10" l="1"/>
  <c r="F347" i="10"/>
  <c r="D347" i="10"/>
  <c r="E347" i="10"/>
  <c r="H347" i="10"/>
  <c r="G347" i="10"/>
  <c r="C348" i="10"/>
  <c r="F348" i="10" l="1"/>
  <c r="I348" i="10"/>
  <c r="C349" i="10"/>
  <c r="E348" i="10"/>
  <c r="H348" i="10"/>
  <c r="D348" i="10"/>
  <c r="G348" i="10"/>
  <c r="E349" i="10" l="1"/>
  <c r="F349" i="10"/>
  <c r="D349" i="10"/>
  <c r="H349" i="10"/>
  <c r="G349" i="10"/>
  <c r="C350" i="10"/>
  <c r="I349" i="10"/>
  <c r="F350" i="10" l="1"/>
  <c r="D350" i="10"/>
  <c r="C351" i="10"/>
  <c r="H350" i="10"/>
  <c r="G350" i="10"/>
  <c r="E350" i="10"/>
  <c r="I350" i="10"/>
  <c r="I351" i="10" l="1"/>
  <c r="D351" i="10"/>
  <c r="E351" i="10"/>
  <c r="F351" i="10"/>
  <c r="H351" i="10"/>
  <c r="C352" i="10"/>
  <c r="G351" i="10"/>
  <c r="H352" i="10" l="1"/>
  <c r="I352" i="10"/>
  <c r="D352" i="10"/>
  <c r="G352" i="10"/>
  <c r="E352" i="10"/>
  <c r="C353" i="10"/>
  <c r="F352" i="10"/>
  <c r="H353" i="10" l="1"/>
  <c r="E353" i="10"/>
  <c r="G353" i="10"/>
  <c r="F353" i="10"/>
  <c r="C354" i="10"/>
  <c r="I353" i="10"/>
  <c r="D353" i="10"/>
  <c r="I354" i="10" l="1"/>
  <c r="H354" i="10"/>
  <c r="F354" i="10"/>
  <c r="D354" i="10"/>
  <c r="E354" i="10"/>
  <c r="C355" i="10"/>
  <c r="G354" i="10"/>
  <c r="H355" i="10" l="1"/>
  <c r="F355" i="10"/>
  <c r="I355" i="10"/>
  <c r="D355" i="10"/>
  <c r="G355" i="10"/>
  <c r="C356" i="10"/>
  <c r="E355" i="10"/>
  <c r="E356" i="10" l="1"/>
  <c r="F356" i="10"/>
  <c r="H356" i="10"/>
  <c r="G356" i="10"/>
  <c r="D356" i="10"/>
  <c r="C357" i="10"/>
  <c r="I356" i="10"/>
  <c r="G357" i="10" l="1"/>
  <c r="C358" i="10"/>
  <c r="F357" i="10"/>
  <c r="H357" i="10"/>
  <c r="I357" i="10"/>
  <c r="D357" i="10"/>
  <c r="E357" i="10"/>
  <c r="I358" i="10" l="1"/>
  <c r="F358" i="10"/>
  <c r="G358" i="10"/>
  <c r="H358" i="10"/>
  <c r="D358" i="10"/>
  <c r="C359" i="10"/>
  <c r="E358" i="10"/>
  <c r="F359" i="10" l="1"/>
  <c r="C360" i="10"/>
  <c r="D359" i="10"/>
  <c r="H359" i="10"/>
  <c r="I359" i="10"/>
  <c r="G359" i="10"/>
  <c r="E359" i="10"/>
  <c r="G360" i="10" l="1"/>
  <c r="H360" i="10"/>
  <c r="F360" i="10"/>
  <c r="C361" i="10"/>
  <c r="D360" i="10"/>
  <c r="I360" i="10"/>
  <c r="E360" i="10"/>
  <c r="C362" i="10" l="1"/>
  <c r="H361" i="10"/>
  <c r="F361" i="10"/>
  <c r="I361" i="10"/>
  <c r="E361" i="10"/>
  <c r="D361" i="10"/>
  <c r="G361" i="10"/>
  <c r="D362" i="10" l="1"/>
  <c r="I362" i="10"/>
  <c r="E362" i="10"/>
  <c r="C363" i="10"/>
  <c r="F362" i="10"/>
  <c r="G362" i="10"/>
  <c r="H362" i="10"/>
  <c r="G363" i="10" l="1"/>
  <c r="I363" i="10"/>
  <c r="H363" i="10"/>
  <c r="D363" i="10"/>
  <c r="F363" i="10"/>
  <c r="C364" i="10"/>
  <c r="E363" i="10"/>
  <c r="I364" i="10" l="1"/>
  <c r="H364" i="10"/>
  <c r="C365" i="10"/>
  <c r="F364" i="10"/>
  <c r="G364" i="10"/>
  <c r="E364" i="10"/>
  <c r="D364" i="10"/>
  <c r="H365" i="10" l="1"/>
  <c r="I365" i="10"/>
  <c r="G365" i="10"/>
  <c r="C366" i="10"/>
  <c r="E365" i="10"/>
  <c r="F365" i="10"/>
  <c r="D365" i="10"/>
  <c r="D366" i="10" l="1"/>
  <c r="G366" i="10"/>
  <c r="H366" i="10"/>
  <c r="C367" i="10"/>
  <c r="F366" i="10"/>
  <c r="I366" i="10"/>
  <c r="E366" i="10"/>
  <c r="I367" i="10" l="1"/>
  <c r="C368" i="10"/>
  <c r="F367" i="10"/>
  <c r="H367" i="10"/>
  <c r="E367" i="10"/>
  <c r="D367" i="10"/>
  <c r="G367" i="10"/>
  <c r="D368" i="10" l="1"/>
  <c r="H368" i="10"/>
  <c r="F368" i="10"/>
  <c r="E368" i="10"/>
  <c r="I368" i="10"/>
  <c r="C369" i="10"/>
  <c r="G368" i="10"/>
  <c r="G369" i="10" l="1"/>
  <c r="F369" i="10"/>
  <c r="D369" i="10"/>
  <c r="H369" i="10"/>
  <c r="C370" i="10"/>
  <c r="E369" i="10"/>
  <c r="I369" i="10"/>
  <c r="E370" i="10" l="1"/>
  <c r="I370" i="10"/>
  <c r="D370" i="10"/>
  <c r="G370" i="10"/>
  <c r="H370" i="10"/>
  <c r="C371" i="10"/>
  <c r="F370" i="10"/>
  <c r="I371" i="10" l="1"/>
  <c r="G371" i="10"/>
  <c r="H371" i="10"/>
  <c r="F371" i="10"/>
  <c r="E371" i="10"/>
  <c r="D371" i="10"/>
  <c r="C372" i="10"/>
  <c r="H372" i="10" l="1"/>
  <c r="E372" i="10"/>
  <c r="G372" i="10"/>
  <c r="C373" i="10"/>
  <c r="D372" i="10"/>
  <c r="F372" i="10"/>
  <c r="I372" i="10"/>
  <c r="H373" i="10" l="1"/>
  <c r="G373" i="10"/>
  <c r="F373" i="10"/>
  <c r="E373" i="10"/>
  <c r="C374" i="10"/>
  <c r="D373" i="10"/>
  <c r="I373" i="10"/>
  <c r="G374" i="10" l="1"/>
  <c r="H374" i="10"/>
  <c r="C375" i="10"/>
  <c r="I374" i="10"/>
  <c r="D374" i="10"/>
  <c r="F374" i="10"/>
  <c r="E374" i="10"/>
  <c r="D375" i="10" l="1"/>
  <c r="E375" i="10"/>
  <c r="H375" i="10"/>
  <c r="F375" i="10"/>
  <c r="C376" i="10"/>
  <c r="G375" i="10"/>
  <c r="I375" i="10"/>
  <c r="G376" i="10" l="1"/>
  <c r="C377" i="10"/>
  <c r="F376" i="10"/>
  <c r="D376" i="10"/>
  <c r="H376" i="10"/>
  <c r="E376" i="10"/>
  <c r="I376" i="10"/>
  <c r="D377" i="10" l="1"/>
  <c r="G377" i="10"/>
  <c r="I377" i="10"/>
  <c r="F377" i="10"/>
  <c r="E377" i="10"/>
  <c r="C378" i="10"/>
  <c r="H377" i="10"/>
  <c r="I378" i="10" l="1"/>
  <c r="F378" i="10"/>
  <c r="D378" i="10"/>
  <c r="E378" i="10"/>
  <c r="C379" i="10"/>
  <c r="G378" i="10"/>
  <c r="H378" i="10"/>
  <c r="G379" i="10" l="1"/>
  <c r="I379" i="10"/>
  <c r="D379" i="10"/>
  <c r="C380" i="10"/>
  <c r="H379" i="10"/>
  <c r="E379" i="10"/>
  <c r="F379" i="10"/>
  <c r="C381" i="10" l="1"/>
  <c r="I380" i="10"/>
  <c r="G380" i="10"/>
  <c r="E380" i="10"/>
  <c r="D380" i="10"/>
  <c r="H380" i="10"/>
  <c r="F380" i="10"/>
  <c r="H381" i="10" l="1"/>
  <c r="E381" i="10"/>
  <c r="F381" i="10"/>
  <c r="D381" i="10"/>
  <c r="I381" i="10"/>
  <c r="C382" i="10"/>
  <c r="G381" i="10"/>
  <c r="I382" i="10" l="1"/>
  <c r="D382" i="10"/>
  <c r="H382" i="10"/>
  <c r="F382" i="10"/>
  <c r="C383" i="10"/>
  <c r="G382" i="10"/>
  <c r="E382" i="10"/>
  <c r="G383" i="10" l="1"/>
  <c r="D383" i="10"/>
  <c r="E383" i="10"/>
  <c r="I383" i="10"/>
  <c r="H383" i="10"/>
  <c r="F383" i="10"/>
  <c r="C384" i="10"/>
  <c r="G384" i="10" l="1"/>
  <c r="I384" i="10"/>
  <c r="D384" i="10"/>
  <c r="C385" i="10"/>
  <c r="H384" i="10"/>
  <c r="E384" i="10"/>
  <c r="F384" i="10"/>
  <c r="D385" i="10" l="1"/>
  <c r="E385" i="10"/>
  <c r="G385" i="10"/>
  <c r="F385" i="10"/>
  <c r="I385" i="10"/>
  <c r="C386" i="10"/>
  <c r="H385" i="10"/>
  <c r="I386" i="10" l="1"/>
  <c r="E386" i="10"/>
  <c r="D386" i="10"/>
  <c r="F386" i="10"/>
  <c r="C387" i="10"/>
  <c r="G386" i="10"/>
  <c r="H386" i="10"/>
  <c r="G387" i="10" l="1"/>
  <c r="D387" i="10"/>
  <c r="I387" i="10"/>
  <c r="H387" i="10"/>
  <c r="C388" i="10"/>
  <c r="E387" i="10"/>
  <c r="F387" i="10"/>
  <c r="C389" i="10" l="1"/>
  <c r="I388" i="10"/>
  <c r="D388" i="10"/>
  <c r="G388" i="10"/>
  <c r="E388" i="10"/>
  <c r="H388" i="10"/>
  <c r="F388" i="10"/>
  <c r="D389" i="10" l="1"/>
  <c r="F389" i="10"/>
  <c r="I389" i="10"/>
  <c r="H389" i="10"/>
  <c r="C390" i="10"/>
  <c r="G389" i="10"/>
  <c r="E389" i="10"/>
  <c r="I390" i="10" l="1"/>
  <c r="C391" i="10"/>
  <c r="F390" i="10"/>
  <c r="H390" i="10"/>
  <c r="G390" i="10"/>
  <c r="D390" i="10"/>
  <c r="E390" i="10"/>
  <c r="C392" i="10" l="1"/>
  <c r="I391" i="10"/>
  <c r="H391" i="10"/>
  <c r="E391" i="10"/>
  <c r="D391" i="10"/>
  <c r="G391" i="10"/>
  <c r="F391" i="10"/>
  <c r="D392" i="10" l="1"/>
  <c r="E392" i="10"/>
  <c r="C393" i="10"/>
  <c r="H392" i="10"/>
  <c r="G392" i="10"/>
  <c r="F392" i="10"/>
  <c r="I392" i="10"/>
  <c r="D393" i="10" l="1"/>
  <c r="I393" i="10"/>
  <c r="H393" i="10"/>
  <c r="G393" i="10"/>
  <c r="F393" i="10"/>
  <c r="E393" i="10"/>
  <c r="C394" i="10"/>
  <c r="G394" i="10" l="1"/>
  <c r="C395" i="10"/>
  <c r="H394" i="10"/>
  <c r="E394" i="10"/>
  <c r="D394" i="10"/>
  <c r="I394" i="10"/>
  <c r="F394" i="10"/>
  <c r="F395" i="10" l="1"/>
  <c r="C396" i="10"/>
  <c r="G395" i="10"/>
  <c r="I395" i="10"/>
  <c r="H395" i="10"/>
  <c r="E395" i="10"/>
  <c r="D395" i="10"/>
  <c r="D396" i="10" l="1"/>
  <c r="E396" i="10"/>
  <c r="H396" i="10"/>
  <c r="G396" i="10"/>
  <c r="F396" i="10"/>
  <c r="I396" i="10"/>
  <c r="C397" i="10"/>
  <c r="D397" i="10" l="1"/>
  <c r="I397" i="10"/>
  <c r="F397" i="10"/>
  <c r="H397" i="10"/>
  <c r="G397" i="10"/>
  <c r="E397" i="10"/>
  <c r="C398" i="10"/>
  <c r="C399" i="10" l="1"/>
  <c r="I398" i="10"/>
  <c r="G398" i="10"/>
  <c r="H398" i="10"/>
  <c r="F398" i="10"/>
  <c r="E398" i="10"/>
  <c r="D398" i="10"/>
  <c r="C400" i="10" l="1"/>
  <c r="D399" i="10"/>
  <c r="E399" i="10"/>
  <c r="H399" i="10"/>
  <c r="G399" i="10"/>
  <c r="F399" i="10"/>
  <c r="I399" i="10"/>
  <c r="F400" i="10" l="1"/>
  <c r="E400" i="10"/>
  <c r="I400" i="10"/>
  <c r="D400" i="10"/>
  <c r="C401" i="10"/>
  <c r="H400" i="10"/>
  <c r="G400" i="10"/>
  <c r="F401" i="10" l="1"/>
  <c r="E401" i="10"/>
  <c r="D401" i="10"/>
  <c r="I401" i="10"/>
  <c r="G401" i="10"/>
  <c r="D4" i="10" l="1"/>
  <c r="G11" i="10" s="1"/>
  <c r="D11" i="10" l="1"/>
  <c r="D85" i="10" l="1"/>
  <c r="E20" i="10"/>
  <c r="D79" i="10"/>
  <c r="D43" i="10"/>
  <c r="D62" i="10"/>
  <c r="D82" i="10"/>
  <c r="D57" i="10"/>
  <c r="D16" i="10"/>
  <c r="D37" i="10"/>
  <c r="D60" i="10"/>
  <c r="E17" i="10"/>
  <c r="D67" i="10"/>
  <c r="D48" i="10"/>
  <c r="D18" i="10"/>
  <c r="G10" i="10"/>
  <c r="E18" i="10"/>
  <c r="D75" i="10"/>
  <c r="D80" i="10"/>
  <c r="E24" i="10"/>
  <c r="D70" i="10"/>
  <c r="D36" i="10"/>
  <c r="D93" i="10"/>
  <c r="D66" i="10"/>
  <c r="D83" i="10"/>
  <c r="D40" i="10"/>
  <c r="E15" i="10"/>
  <c r="D69" i="10"/>
  <c r="D49" i="10"/>
  <c r="D25" i="10"/>
  <c r="D64" i="10"/>
  <c r="D28" i="10"/>
  <c r="D54" i="10"/>
  <c r="D76" i="10"/>
  <c r="D95" i="10"/>
  <c r="D56" i="10"/>
  <c r="D89" i="10"/>
  <c r="E22" i="10"/>
  <c r="D97" i="10"/>
  <c r="D86" i="10"/>
  <c r="D24" i="10"/>
  <c r="D92" i="10"/>
  <c r="D81" i="10"/>
  <c r="D58" i="10"/>
  <c r="D65" i="10"/>
  <c r="D26" i="10"/>
  <c r="D72" i="10"/>
  <c r="D63" i="10"/>
  <c r="D35" i="10"/>
  <c r="D29" i="10"/>
  <c r="D94" i="10"/>
  <c r="D31" i="10"/>
  <c r="D84" i="10"/>
  <c r="D38" i="10"/>
  <c r="D61" i="10"/>
  <c r="D30" i="10"/>
  <c r="E26" i="10"/>
  <c r="D59" i="10"/>
  <c r="D53" i="10"/>
  <c r="D32" i="10"/>
  <c r="D47" i="10"/>
  <c r="D41" i="10"/>
  <c r="E25" i="10"/>
  <c r="D46" i="10"/>
  <c r="D74" i="10"/>
  <c r="E19" i="10"/>
  <c r="D21" i="10"/>
  <c r="D77" i="10"/>
  <c r="D90" i="10"/>
  <c r="D87" i="10"/>
  <c r="D88" i="10"/>
  <c r="E21" i="10"/>
  <c r="D52" i="10"/>
  <c r="D22" i="10"/>
  <c r="F22" i="10" s="1"/>
  <c r="D34" i="10"/>
  <c r="D39" i="10"/>
  <c r="D17" i="10"/>
  <c r="F17" i="10" s="1"/>
  <c r="D98" i="10"/>
  <c r="D23" i="10"/>
  <c r="D33" i="10"/>
  <c r="D50" i="10"/>
  <c r="D71" i="10"/>
  <c r="D78" i="10"/>
  <c r="D19" i="10"/>
  <c r="E16" i="10"/>
  <c r="D55" i="10"/>
  <c r="D51" i="10"/>
  <c r="D20" i="10"/>
  <c r="D44" i="10"/>
  <c r="D91" i="10"/>
  <c r="D73" i="10"/>
  <c r="D45" i="10"/>
  <c r="D15" i="10"/>
  <c r="E23" i="10"/>
  <c r="D96" i="10"/>
  <c r="D27" i="10"/>
  <c r="D42" i="10"/>
  <c r="D68" i="10"/>
  <c r="F24" i="10" l="1"/>
  <c r="I24" i="10" s="1"/>
  <c r="F20" i="10"/>
  <c r="I20" i="10" s="1"/>
  <c r="F19" i="10"/>
  <c r="I19" i="10" s="1"/>
  <c r="F21" i="10"/>
  <c r="I21" i="10" s="1"/>
  <c r="G5" i="10"/>
  <c r="F15" i="10"/>
  <c r="G15" i="10" s="1"/>
  <c r="F16" i="10"/>
  <c r="I16" i="10" s="1"/>
  <c r="I47" i="1"/>
  <c r="I17" i="10"/>
  <c r="F23" i="10"/>
  <c r="I23" i="10" s="1"/>
  <c r="F18" i="10"/>
  <c r="I18" i="10" s="1"/>
  <c r="I48" i="1"/>
  <c r="F26" i="10"/>
  <c r="I26" i="10" s="1"/>
  <c r="I22" i="10"/>
  <c r="F25" i="10"/>
  <c r="I25" i="10" s="1"/>
  <c r="I15" i="10" l="1"/>
  <c r="G16" i="10"/>
  <c r="G17" i="10" s="1"/>
  <c r="G18" i="10" s="1"/>
  <c r="G19" i="10" s="1"/>
  <c r="G20" i="10" s="1"/>
  <c r="G21" i="10" s="1"/>
  <c r="G22" i="10" s="1"/>
  <c r="G23" i="10" s="1"/>
  <c r="G24" i="10" s="1"/>
  <c r="G25" i="10" s="1"/>
  <c r="G26" i="10" s="1"/>
  <c r="E27" i="10" l="1"/>
  <c r="F27" i="10" l="1"/>
  <c r="G27" i="10" s="1"/>
  <c r="I27" i="10" l="1"/>
  <c r="E28" i="10"/>
  <c r="F28" i="10" l="1"/>
  <c r="G28" i="10" s="1"/>
  <c r="I28" i="10" l="1"/>
  <c r="E29" i="10"/>
  <c r="F29" i="10" l="1"/>
  <c r="G29" i="10" s="1"/>
  <c r="I29" i="10" l="1"/>
  <c r="E30" i="10"/>
  <c r="F30" i="10" l="1"/>
  <c r="G30" i="10" s="1"/>
  <c r="E31" i="10" l="1"/>
  <c r="I30" i="10"/>
  <c r="F31" i="10" l="1"/>
  <c r="G31" i="10" s="1"/>
  <c r="E32" i="10" l="1"/>
  <c r="I31" i="10"/>
  <c r="F32" i="10" l="1"/>
  <c r="G32" i="10" s="1"/>
  <c r="I32" i="10" l="1"/>
  <c r="E33" i="10"/>
  <c r="F33" i="10" l="1"/>
  <c r="G33" i="10" s="1"/>
  <c r="I33" i="10" l="1"/>
  <c r="E34" i="10"/>
  <c r="F34" i="10" l="1"/>
  <c r="G34" i="10" s="1"/>
  <c r="I34" i="10" l="1"/>
  <c r="E35" i="10"/>
  <c r="F35" i="10" l="1"/>
  <c r="G35" i="10" s="1"/>
  <c r="I35" i="10" l="1"/>
  <c r="E36" i="10"/>
  <c r="F36" i="10" l="1"/>
  <c r="G36" i="10" s="1"/>
  <c r="I36" i="10" l="1"/>
  <c r="E37" i="10"/>
  <c r="F37" i="10" l="1"/>
  <c r="G37" i="10" s="1"/>
  <c r="E38" i="10" l="1"/>
  <c r="I37" i="10"/>
  <c r="F38" i="10" l="1"/>
  <c r="G38" i="10" s="1"/>
  <c r="E39" i="10" l="1"/>
  <c r="I38" i="10"/>
  <c r="F39" i="10" l="1"/>
  <c r="G39" i="10" s="1"/>
  <c r="E40" i="10" l="1"/>
  <c r="I39" i="10"/>
  <c r="F40" i="10" l="1"/>
  <c r="G40" i="10" s="1"/>
  <c r="E41" i="10" l="1"/>
  <c r="I40" i="10"/>
  <c r="F41" i="10" l="1"/>
  <c r="G41" i="10" s="1"/>
  <c r="E42" i="10" l="1"/>
  <c r="I41" i="10"/>
  <c r="F42" i="10" l="1"/>
  <c r="G42" i="10" s="1"/>
  <c r="I42" i="10" l="1"/>
  <c r="E43" i="10"/>
  <c r="F43" i="10" l="1"/>
  <c r="G43" i="10" s="1"/>
  <c r="E44" i="10" l="1"/>
  <c r="I43" i="10"/>
  <c r="F44" i="10" l="1"/>
  <c r="G44" i="10" s="1"/>
  <c r="E45" i="10" l="1"/>
  <c r="I44" i="10"/>
  <c r="F45" i="10" l="1"/>
  <c r="G45" i="10" s="1"/>
  <c r="E46" i="10" l="1"/>
  <c r="I45" i="10"/>
  <c r="F46" i="10" l="1"/>
  <c r="G46" i="10" s="1"/>
  <c r="E47" i="10" l="1"/>
  <c r="I46" i="10"/>
  <c r="F47" i="10" l="1"/>
  <c r="G47" i="10" s="1"/>
  <c r="E48" i="10" l="1"/>
  <c r="I47" i="10"/>
  <c r="F48" i="10" l="1"/>
  <c r="G48" i="10" s="1"/>
  <c r="E49" i="10" l="1"/>
  <c r="I48" i="10"/>
  <c r="F49" i="10" l="1"/>
  <c r="G49" i="10" s="1"/>
  <c r="E50" i="10" l="1"/>
  <c r="I49" i="10"/>
  <c r="F50" i="10" l="1"/>
  <c r="G50" i="10" s="1"/>
  <c r="E51" i="10" l="1"/>
  <c r="I50" i="10"/>
  <c r="F51" i="10" l="1"/>
  <c r="G51" i="10" s="1"/>
  <c r="E52" i="10" l="1"/>
  <c r="I51" i="10"/>
  <c r="F52" i="10" l="1"/>
  <c r="G52" i="10" s="1"/>
  <c r="I52" i="10" l="1"/>
  <c r="E53" i="10"/>
  <c r="F53" i="10" l="1"/>
  <c r="G53" i="10" s="1"/>
  <c r="I53" i="10" l="1"/>
  <c r="E54" i="10"/>
  <c r="F54" i="10" l="1"/>
  <c r="G54" i="10" s="1"/>
  <c r="E55" i="10" l="1"/>
  <c r="I54" i="10"/>
  <c r="F55" i="10" l="1"/>
  <c r="G55" i="10" s="1"/>
  <c r="E56" i="10" l="1"/>
  <c r="I55" i="10"/>
  <c r="F56" i="10" l="1"/>
  <c r="G56" i="10" s="1"/>
  <c r="E57" i="10" l="1"/>
  <c r="I56" i="10"/>
  <c r="F57" i="10" l="1"/>
  <c r="G57" i="10" s="1"/>
  <c r="E58" i="10" l="1"/>
  <c r="I57" i="10"/>
  <c r="F58" i="10" l="1"/>
  <c r="G58" i="10" s="1"/>
  <c r="E59" i="10" l="1"/>
  <c r="I58" i="10"/>
  <c r="F59" i="10" l="1"/>
  <c r="G59" i="10" s="1"/>
  <c r="E60" i="10" l="1"/>
  <c r="I59" i="10"/>
  <c r="F60" i="10" l="1"/>
  <c r="G60" i="10" s="1"/>
  <c r="E61" i="10" l="1"/>
  <c r="I60" i="10"/>
  <c r="F61" i="10" l="1"/>
  <c r="G61" i="10" s="1"/>
  <c r="E62" i="10" l="1"/>
  <c r="I61" i="10"/>
  <c r="F62" i="10" l="1"/>
  <c r="G62" i="10" s="1"/>
  <c r="E63" i="10" l="1"/>
  <c r="I62" i="10"/>
  <c r="F63" i="10" l="1"/>
  <c r="G63" i="10" s="1"/>
  <c r="E64" i="10" l="1"/>
  <c r="I63" i="10"/>
  <c r="F64" i="10" l="1"/>
  <c r="G64" i="10" s="1"/>
  <c r="E65" i="10" l="1"/>
  <c r="I64" i="10"/>
  <c r="F65" i="10" l="1"/>
  <c r="G65" i="10" s="1"/>
  <c r="E66" i="10" l="1"/>
  <c r="I65" i="10"/>
  <c r="F66" i="10" l="1"/>
  <c r="G66" i="10" s="1"/>
  <c r="E67" i="10" l="1"/>
  <c r="I66" i="10"/>
  <c r="F67" i="10" l="1"/>
  <c r="G67" i="10" s="1"/>
  <c r="E68" i="10" l="1"/>
  <c r="I67" i="10"/>
  <c r="F68" i="10" l="1"/>
  <c r="G68" i="10" s="1"/>
  <c r="E69" i="10" l="1"/>
  <c r="I68" i="10"/>
  <c r="F69" i="10" l="1"/>
  <c r="G69" i="10" s="1"/>
  <c r="E70" i="10" l="1"/>
  <c r="I69" i="10"/>
  <c r="F70" i="10" l="1"/>
  <c r="G70" i="10" s="1"/>
  <c r="E71" i="10" l="1"/>
  <c r="I70" i="10"/>
  <c r="F71" i="10" l="1"/>
  <c r="G71" i="10" s="1"/>
  <c r="E72" i="10" l="1"/>
  <c r="I71" i="10"/>
  <c r="F72" i="10" l="1"/>
  <c r="G72" i="10" s="1"/>
  <c r="E73" i="10" l="1"/>
  <c r="I72" i="10"/>
  <c r="F73" i="10" l="1"/>
  <c r="G73" i="10" s="1"/>
  <c r="E74" i="10" l="1"/>
  <c r="I73" i="10"/>
  <c r="F74" i="10" l="1"/>
  <c r="G74" i="10" s="1"/>
  <c r="E75" i="10" l="1"/>
  <c r="I74" i="10"/>
  <c r="F75" i="10" l="1"/>
  <c r="G75" i="10" s="1"/>
  <c r="E76" i="10" l="1"/>
  <c r="I75" i="10"/>
  <c r="F76" i="10" l="1"/>
  <c r="G76" i="10" s="1"/>
  <c r="E77" i="10" l="1"/>
  <c r="I76" i="10"/>
  <c r="F77" i="10" l="1"/>
  <c r="G77" i="10" s="1"/>
  <c r="E78" i="10" l="1"/>
  <c r="I77" i="10"/>
  <c r="F78" i="10" l="1"/>
  <c r="G78" i="10" s="1"/>
  <c r="E79" i="10" l="1"/>
  <c r="I78" i="10"/>
  <c r="F79" i="10" l="1"/>
  <c r="G79" i="10" s="1"/>
  <c r="E80" i="10" l="1"/>
  <c r="I79" i="10"/>
  <c r="F80" i="10" l="1"/>
  <c r="G80" i="10" s="1"/>
  <c r="E81" i="10" l="1"/>
  <c r="I80" i="10"/>
  <c r="F81" i="10" l="1"/>
  <c r="G81" i="10" s="1"/>
  <c r="E82" i="10" l="1"/>
  <c r="I81" i="10"/>
  <c r="F82" i="10" l="1"/>
  <c r="G82" i="10" s="1"/>
  <c r="E83" i="10" l="1"/>
  <c r="I82" i="10"/>
  <c r="F83" i="10" l="1"/>
  <c r="G83" i="10" s="1"/>
  <c r="E84" i="10" l="1"/>
  <c r="I83" i="10"/>
  <c r="F84" i="10" l="1"/>
  <c r="G84" i="10" s="1"/>
  <c r="E85" i="10" l="1"/>
  <c r="I84" i="10"/>
  <c r="F85" i="10" l="1"/>
  <c r="G85" i="10" s="1"/>
  <c r="E86" i="10" l="1"/>
  <c r="I85" i="10"/>
  <c r="F86" i="10" l="1"/>
  <c r="G86" i="10" s="1"/>
  <c r="E87" i="10" l="1"/>
  <c r="I86" i="10"/>
  <c r="F87" i="10" l="1"/>
  <c r="G87" i="10" s="1"/>
  <c r="E88" i="10" l="1"/>
  <c r="I87" i="10"/>
  <c r="F88" i="10" l="1"/>
  <c r="G88" i="10" s="1"/>
  <c r="E89" i="10" l="1"/>
  <c r="I88" i="10"/>
  <c r="F89" i="10" l="1"/>
  <c r="G89" i="10" s="1"/>
  <c r="E90" i="10" l="1"/>
  <c r="I89" i="10"/>
  <c r="F90" i="10" l="1"/>
  <c r="G90" i="10" s="1"/>
  <c r="E91" i="10" l="1"/>
  <c r="I90" i="10"/>
  <c r="F91" i="10" l="1"/>
  <c r="G91" i="10" s="1"/>
  <c r="E92" i="10" l="1"/>
  <c r="I91" i="10"/>
  <c r="F92" i="10" l="1"/>
  <c r="G92" i="10" s="1"/>
  <c r="E93" i="10" l="1"/>
  <c r="I92" i="10"/>
  <c r="F93" i="10" l="1"/>
  <c r="G93" i="10" s="1"/>
  <c r="E94" i="10" l="1"/>
  <c r="I93" i="10"/>
  <c r="F94" i="10" l="1"/>
  <c r="G94" i="10" s="1"/>
  <c r="E95" i="10" l="1"/>
  <c r="I94" i="10"/>
  <c r="F95" i="10" l="1"/>
  <c r="G95" i="10" s="1"/>
  <c r="E96" i="10" l="1"/>
  <c r="I95" i="10"/>
  <c r="F96" i="10" l="1"/>
  <c r="G96" i="10" s="1"/>
  <c r="E97" i="10" l="1"/>
  <c r="I96" i="10"/>
  <c r="F97" i="10" l="1"/>
  <c r="G97" i="10" s="1"/>
  <c r="E98" i="10" l="1"/>
  <c r="I97" i="10"/>
  <c r="F98" i="10" l="1"/>
  <c r="G98" i="10" s="1"/>
  <c r="G6" i="10"/>
  <c r="I98" i="10" l="1"/>
</calcChain>
</file>

<file path=xl/sharedStrings.xml><?xml version="1.0" encoding="utf-8"?>
<sst xmlns="http://schemas.openxmlformats.org/spreadsheetml/2006/main" count="186" uniqueCount="155">
  <si>
    <t>PROYECTO</t>
  </si>
  <si>
    <t>Monto Solicitado</t>
  </si>
  <si>
    <t>Plazo del Prestamo (meses)</t>
  </si>
  <si>
    <t>Periodo de Gracia (meses)</t>
  </si>
  <si>
    <t>Inversiones del Proyecto</t>
  </si>
  <si>
    <t>CONCEPTOS</t>
  </si>
  <si>
    <t>COSTO TOTAL
con IVA</t>
  </si>
  <si>
    <t>A FINANCIAR</t>
  </si>
  <si>
    <t>CONTRAPARTE</t>
  </si>
  <si>
    <t>BIENES DE CAPITAL</t>
  </si>
  <si>
    <t>CONSTRUCCIÓN E INSTALACIONES</t>
  </si>
  <si>
    <t>TOTAL DEL PROYECTO</t>
  </si>
  <si>
    <t>Plan de Inversiones</t>
  </si>
  <si>
    <t>DESCRIPCION DEL BIEN A ADQUIRIR</t>
  </si>
  <si>
    <t>RUBRO AL QUE PERTENECE</t>
  </si>
  <si>
    <t>EMPRESA</t>
  </si>
  <si>
    <t>Patrimonio Neto según ultimo balance</t>
  </si>
  <si>
    <r>
      <t>·</t>
    </r>
    <r>
      <rPr>
        <sz val="7"/>
        <color theme="1"/>
        <rFont val="Times New Roman"/>
        <family val="1"/>
      </rPr>
      <t xml:space="preserve">         </t>
    </r>
    <r>
      <rPr>
        <b/>
        <sz val="11"/>
        <color theme="1"/>
        <rFont val="Calibri"/>
        <family val="2"/>
        <scheme val="minor"/>
      </rPr>
      <t>DESCRIPCIÓN DEL BIEN A ADQUIRIR:</t>
    </r>
    <r>
      <rPr>
        <sz val="11"/>
        <color theme="1"/>
        <rFont val="Calibri"/>
        <family val="2"/>
        <scheme val="minor"/>
      </rPr>
      <t xml:space="preserve">  va el detalle que dice la proforma de lo que se va a adquirir con el proyecto</t>
    </r>
  </si>
  <si>
    <t>Valor del préstamo</t>
  </si>
  <si>
    <t>Frecuencia de Pago</t>
  </si>
  <si>
    <t>Mensual</t>
  </si>
  <si>
    <t>Interés equivalente</t>
  </si>
  <si>
    <t>Número de Cuota</t>
  </si>
  <si>
    <t>CUOTA A PAGAR</t>
  </si>
  <si>
    <t>INTERÉS</t>
  </si>
  <si>
    <t>CAPITAL AMORTIZADO</t>
  </si>
  <si>
    <t>RBT</t>
  </si>
  <si>
    <t>Resumen:</t>
  </si>
  <si>
    <t>TNA (30/360)</t>
  </si>
  <si>
    <t>Valor préstamo</t>
  </si>
  <si>
    <t>Años</t>
  </si>
  <si>
    <t>Suma de Cuotas</t>
  </si>
  <si>
    <t>Equivalencias TASAS efectivas</t>
  </si>
  <si>
    <t>Suma de Interés</t>
  </si>
  <si>
    <t>Anual</t>
  </si>
  <si>
    <t>N° de pagos por año</t>
  </si>
  <si>
    <t>Semestral</t>
  </si>
  <si>
    <t>¿Período de gracia?</t>
  </si>
  <si>
    <t>Capital</t>
  </si>
  <si>
    <t>Cuatrimestral</t>
  </si>
  <si>
    <t>Cantidad de períodos de gracia</t>
  </si>
  <si>
    <t>Trimestral</t>
  </si>
  <si>
    <t>N° Total de Cuotas</t>
  </si>
  <si>
    <t>%Interes Cliente</t>
  </si>
  <si>
    <t>Bimensual</t>
  </si>
  <si>
    <t>%Interes RBT</t>
  </si>
  <si>
    <t>CAPITAL VIVO</t>
  </si>
  <si>
    <t>CUOTA CLIENTE</t>
  </si>
  <si>
    <r>
      <t xml:space="preserve">MONTO </t>
    </r>
    <r>
      <rPr>
        <u/>
        <sz val="10"/>
        <color theme="1"/>
        <rFont val="Arial"/>
        <family val="2"/>
      </rPr>
      <t>MÁXIMO</t>
    </r>
    <r>
      <rPr>
        <sz val="10"/>
        <color theme="1"/>
        <rFont val="Arial"/>
        <family val="2"/>
      </rPr>
      <t xml:space="preserve"> APROXIMADO DEL INTERÉS MENSUAL DEVENGADO DURANTE EL PERIODO DE GRACIA</t>
    </r>
  </si>
  <si>
    <t>GUÍA PARA COMPLETAR EL PLAN DE INVERSIONES</t>
  </si>
  <si>
    <t>Monto Solicitado/PN</t>
  </si>
  <si>
    <t>* Para armar el Plan de Inversiones tener en cuenta que todos los datos que figuran en la proforma deben coincidir con lo que figure en el Plan de Inversiones.</t>
  </si>
  <si>
    <t>Tipo de cambio utilizado según BNA</t>
  </si>
  <si>
    <t xml:space="preserve">Al finalizar la carga del PLAN DE INVERSIONES revisar que todas las validaciones en ROJO digan OK. </t>
  </si>
  <si>
    <t>COSTO TOTAL de la inversión a realizar con IVA</t>
  </si>
  <si>
    <t>APORTE DE CONTRAPARTE</t>
  </si>
  <si>
    <t>MONTO TOTAL  A FINANCIAR solicitado</t>
  </si>
  <si>
    <t>CUIT</t>
  </si>
  <si>
    <t>NOMBRE DEL PROVEEDOR</t>
  </si>
  <si>
    <t>CUIT del PROVEEDOR</t>
  </si>
  <si>
    <t>SANTA CRUZ</t>
  </si>
  <si>
    <t>CHUBUT</t>
  </si>
  <si>
    <t>RIO NEGRO</t>
  </si>
  <si>
    <t>NEUQUÉN</t>
  </si>
  <si>
    <t>TIERRA DEL FUEGO</t>
  </si>
  <si>
    <t>JUJUY</t>
  </si>
  <si>
    <t>SALTA</t>
  </si>
  <si>
    <t>CATAMARCA</t>
  </si>
  <si>
    <t>TUCUMÁN</t>
  </si>
  <si>
    <t>SANTIAGO DEL ESTERO</t>
  </si>
  <si>
    <t>FORMOSA</t>
  </si>
  <si>
    <t>CHACO</t>
  </si>
  <si>
    <t>CORRIENTES</t>
  </si>
  <si>
    <t>MISIONES</t>
  </si>
  <si>
    <t>BUENOS AIRES</t>
  </si>
  <si>
    <t>CABA</t>
  </si>
  <si>
    <t>ENTRE RÍOS</t>
  </si>
  <si>
    <t>SANTA FE</t>
  </si>
  <si>
    <t>CÓRDOBA</t>
  </si>
  <si>
    <t>SAN JUAN</t>
  </si>
  <si>
    <t>SAN LUIS</t>
  </si>
  <si>
    <t>DÓLAR</t>
  </si>
  <si>
    <t>EURO</t>
  </si>
  <si>
    <t>OTRO</t>
  </si>
  <si>
    <t>Los Bienes a adquirir de un proveedor del exterior van sin IVA</t>
  </si>
  <si>
    <t>Fecha último Balance</t>
  </si>
  <si>
    <t>Este Plan de Inversiones debe subirse al TAD en formato EXCEL</t>
  </si>
  <si>
    <t xml:space="preserve">*Los siguientes rubros serán considerados gastos elegibles:       </t>
  </si>
  <si>
    <t>INFORMACIÓN DE LA EMPRESA</t>
  </si>
  <si>
    <t>Antigüedad (años)</t>
  </si>
  <si>
    <t>Dirección (Calle / N° / localidad / Provincia)</t>
  </si>
  <si>
    <t>Propia / Alquilada</t>
  </si>
  <si>
    <t>Propietario</t>
  </si>
  <si>
    <t>Sup Cubierta (m2)</t>
  </si>
  <si>
    <t>Estación - área - sector</t>
  </si>
  <si>
    <t>Descripción del Equipamiento</t>
  </si>
  <si>
    <t>Institución</t>
  </si>
  <si>
    <t>Sucursal</t>
  </si>
  <si>
    <t>Entidad / Institución</t>
  </si>
  <si>
    <t>Fecha Inicio / Frecuencia de amortización</t>
  </si>
  <si>
    <t>Deuda Inicial</t>
  </si>
  <si>
    <t>Cantidad de cuotas préstamo</t>
  </si>
  <si>
    <t>Valor Cuota</t>
  </si>
  <si>
    <t>Cantidad de cuotas pagadas</t>
  </si>
  <si>
    <t>Deuda vencida impaga</t>
  </si>
  <si>
    <t>Deuda vencida impaga + deuda a vencer</t>
  </si>
  <si>
    <t>SI</t>
  </si>
  <si>
    <t>NO</t>
  </si>
  <si>
    <t>INFRAESTRUCTURA (Productiva, administrativa, comercial, puntos de venta)</t>
  </si>
  <si>
    <t>SECTORES PRODUCTIVOS / DE PRESTACION DE SERVICIOS</t>
  </si>
  <si>
    <t>OTRA INFORMACION DE RELEVANCIA</t>
  </si>
  <si>
    <t>CUENTAS CORRIENTES</t>
  </si>
  <si>
    <t>SITUACION DE DEUDAS BANCARIAS Y FINANCIERAS ACTUALES</t>
  </si>
  <si>
    <t>INFORMACION TECNICA DEL PROYECTO</t>
  </si>
  <si>
    <t>PERSONAL A INCORPORAR CON LA REALIZACION DEL PROYECTO</t>
  </si>
  <si>
    <t>PROPIA</t>
  </si>
  <si>
    <t>ALQUILADA</t>
  </si>
  <si>
    <t>HOJA "PLAN DE INVERSIONES"</t>
  </si>
  <si>
    <t>HOJA "Presentación de la Empresa"</t>
  </si>
  <si>
    <t>Ambas HOJAS de este Plan de Inversiones deben estar COMPLETAS</t>
  </si>
  <si>
    <r>
      <t xml:space="preserve">CUOTA MENSUAL </t>
    </r>
    <r>
      <rPr>
        <u/>
        <sz val="10"/>
        <color theme="1"/>
        <rFont val="Arial"/>
        <family val="2"/>
      </rPr>
      <t>MÁXIMA</t>
    </r>
    <r>
      <rPr>
        <sz val="10"/>
        <color theme="1"/>
        <rFont val="Arial"/>
        <family val="2"/>
      </rPr>
      <t xml:space="preserve"> ESTIMADA PERÍODO AMORTIZABLE DEL CRÉDITO (interés + capital)</t>
    </r>
  </si>
  <si>
    <t>INGRESE TASA PARA SIMULAR CUOTA (CONFORME BCRA en su COMUNICACIÓN “A” 7140 y sus modificatorias)</t>
  </si>
  <si>
    <t>¿LA EMPRESA PERTENECE A UN GRUPO ECONOMICO?</t>
  </si>
  <si>
    <t>PRINCIPALES CLIENTES EN EL PAIS (Asociados a la actividad por la cual solicitan financiamiento)</t>
  </si>
  <si>
    <t>NOMBRE DEL CLIENTE</t>
  </si>
  <si>
    <t>TOTAL FACTURADO EN EL ULTIMO AÑO</t>
  </si>
  <si>
    <t>PRINCIPALES CLIENTES EN EL EXTERIOR (Asociados a la actividad por la cual solicitan financiamiento)</t>
  </si>
  <si>
    <t>PRINCIPALES PROVEEDORES EN EL PAIS (Asociados a la actividad por la cual solicitan financiamiento)</t>
  </si>
  <si>
    <t>PRINCIPALES PROVEEDORES EN EL EXTERIOR (Asociados a la actividad por la cual solicitan financiamiento)</t>
  </si>
  <si>
    <t>INFORMACIÓN POSTERIOR AL CIERRE DEL EJERCICIO ECONÓMICO</t>
  </si>
  <si>
    <t>VENTAS</t>
  </si>
  <si>
    <t>COMPRAS</t>
  </si>
  <si>
    <t>FECHA DE ULTIMO BALANCE</t>
  </si>
  <si>
    <t>PAGINA WEB</t>
  </si>
  <si>
    <r>
      <rPr>
        <b/>
        <sz val="11"/>
        <color theme="1"/>
        <rFont val="Calibri"/>
        <family val="2"/>
        <scheme val="minor"/>
      </rPr>
      <t>· Bienes de Capital vinculados a la actividad de la empresa:</t>
    </r>
    <r>
      <rPr>
        <sz val="11"/>
        <color theme="1"/>
        <rFont val="Calibri"/>
        <family val="2"/>
        <scheme val="minor"/>
      </rPr>
      <t xml:space="preserve"> se entiende por tales a la maquinaria y equipo nuevos, sin uso, a ser afectados al proceso de generación de valor de la empresa. Se permitirán aquellos bienes de capital de origen nacional, entendiéndose por tales, los producidos en la REPÚBLICA ARGENTINA. Si por las características del bien a incorporar no se pudiera adquirir en el Territorio Nacional se deberá, en este caso, presentar una nota firmada por el solicitante justificando la excepción y estar acompañado por una Nota de ADIMRA o de la Cámara correspondiente donde se informe que ese bien no se vende en el país.
</t>
    </r>
  </si>
  <si>
    <r>
      <rPr>
        <b/>
        <sz val="11"/>
        <color theme="1"/>
        <rFont val="Calibri"/>
        <family val="2"/>
        <scheme val="minor"/>
      </rPr>
      <t>· Construcción e Instalaciones:</t>
    </r>
    <r>
      <rPr>
        <sz val="11"/>
        <color theme="1"/>
        <rFont val="Calibri"/>
        <family val="2"/>
        <scheme val="minor"/>
      </rPr>
      <t xml:space="preserve"> inversiones derivadas de construcciones, adaptaciones y mejoras de la infraestructura productiva del solicitante, necesarias para el logro de los objetivos del proyecto. En los proyectos que contemplen construcción en propiedad de terceros el el Comité Ejecutivo del FONDEP, la Autoridad de Aplicación o la Dirección se reservarán el derecho de admisión de los mismos. Recordar que en estos casos deberán presentar la escritura o contrato de alquiler de la sede de implementación, asi como los planos visados, de corresponder,</t>
    </r>
  </si>
  <si>
    <t>* Deberán cargar el Patrimonio Neto de la empresa según último Balance cerrado o Manifestación de Bienes, lo que corresponda, para ver que no estén solicitando más de lo que se puede por Bases y Condiciones.</t>
  </si>
  <si>
    <t>CANTIDAD DE EMPLEADOS DECLARADOS SEGÚN ULTIMO F931</t>
  </si>
  <si>
    <t xml:space="preserve">% Costo Total del rubro sobre el Monto Total a Financiar </t>
  </si>
  <si>
    <t>El préstamo tendrá una tasa nominal anual (TNA) variable igual a la tasa de interés nominal anual para inversión productiva establecida por el BCRA (Comunicación “A” 7140 y sus modificatorias) menos 15,5 (QUINCE COMA CINCO) puntos porcentuales anuales. Dicha tasa no podrá superar el CUARENTA Y NUEVE POR CIENTO (49%) y no podrá ser inferior al DIECIOCHO POR CIENTO (18%).                                                                                                                                                    La tasa aplicable para calcular la cuota del préstamo será la vigente al último día hábil del mes anterior al vencimiento de la misma, establecida en la Comunicación “A” 7140 Sección 4. Financiaciones elegibles, acápite 4.1. Financiación de proyectos de inversión de MiPyME, y determinada en la Sección 5. Términos y condiciones de las financiaciones, acápite 5.1.1. Tasa de interés máxima a aplicar para los destinos del punto 4.1., y sus modificatorias.</t>
  </si>
  <si>
    <t>TASA CONFORME BASES Y CONDICIONES ART. 25 (SE DESCONTARÁ QUINCE COMO CINCO POR CIENTO (15,5%))</t>
  </si>
  <si>
    <t>CREAR - CRÉDITO DIRECTO FONDEP</t>
  </si>
  <si>
    <t>Podrán solicitar hasta el 100% del Costo Total del Proyecto, teniendo en cuenta que:                                                                                                       No pueden solicitar mas del 150% del Patrimonio Neto según último balance, y pudiendo solicitar como minimo $1.000.000 y como máximo $60.000.000</t>
  </si>
  <si>
    <t>MATERIA PRIMA Y OTROS GASTOS ASOCIADOS AL PROYECTO</t>
  </si>
  <si>
    <t>* Deben presentar todas las facturas proformas correspondientes al Plan de Inversión, tener en cuenta que TODO lo que figure en el mismo debe tener su proforma correspondiente.</t>
  </si>
  <si>
    <r>
      <t xml:space="preserve">. </t>
    </r>
    <r>
      <rPr>
        <b/>
        <sz val="11"/>
        <color theme="1"/>
        <rFont val="Calibri"/>
        <family val="2"/>
        <scheme val="minor"/>
      </rPr>
      <t>Capital de trabajo incremental y otros gastos asociados al Proyecto de inversión</t>
    </r>
    <r>
      <rPr>
        <sz val="11"/>
        <color theme="1"/>
        <rFont val="Calibri"/>
        <family val="2"/>
        <scheme val="minor"/>
      </rPr>
      <t>: materias primas e insumos para la producción, asesoramiento técnico, capacitación técnica y todo aquellos gastos asociados al funcionamiento regular de la Solicitante. El monto total correspondiente a este rubro no podrá exceder el 20% del monto total a financiar. La aceptación de estos gastos quedará sujeta al análisis del FONDEP.</t>
    </r>
  </si>
  <si>
    <t>* Deben completar todas las celdas que estan en CELESTE, las que estan en BLANCO se completan solas en función de lo que hayan cargado</t>
  </si>
  <si>
    <r>
      <t>·</t>
    </r>
    <r>
      <rPr>
        <sz val="7"/>
        <color theme="1"/>
        <rFont val="Times New Roman"/>
        <family val="1"/>
      </rPr>
      <t xml:space="preserve">         </t>
    </r>
    <r>
      <rPr>
        <b/>
        <sz val="11"/>
        <color theme="1"/>
        <rFont val="Calibri"/>
        <family val="2"/>
        <scheme val="minor"/>
      </rPr>
      <t>COSTO TOTAL CON IVA:</t>
    </r>
    <r>
      <rPr>
        <sz val="11"/>
        <color theme="1"/>
        <rFont val="Calibri"/>
        <family val="2"/>
        <scheme val="minor"/>
      </rPr>
      <t xml:space="preserve"> es el monto total que figura en la proforma (SIN DECIMALES), si la misma está en dólares deberán pasarla a pesos al tipo de cambio BNA a la fecha, TODAS las proformas con el mismo tipo de cambio (deberan informar el mismo para que el evaluador sepa cual estan usando). En las proformas del exterior solo va a haber un monto en dólares sin IVA, debe figurar el valor de la proforma en pesos, NADA más.  </t>
    </r>
  </si>
  <si>
    <t>* Al completar el Plan de Inversiones, el cuadro de arriba se completa automáticamente. Si hay algún error,  saldrá en ROJO la palabra "ERROR" cuando este todo el cuadro cargado.</t>
  </si>
  <si>
    <t>Los Montos, tanto de Costo Total como A Financiar, deben ir SIN DECIMALES</t>
  </si>
  <si>
    <t>CBU PROVEEDOR</t>
  </si>
  <si>
    <t>N° CBU a seguir: xxxxxxxx-xxxxxxxxxxxx   (22 dígitos), incluir los ceros.</t>
  </si>
  <si>
    <t>En caso de ser proveedor del exterior, en el CUIT solo indicar origen del mismo. El numero de CBU corresponde unicamente al de proveedor. Si el proveedor es del exterior en CBU se debera colocar Clausula 2.3.3</t>
  </si>
  <si>
    <r>
      <t>·</t>
    </r>
    <r>
      <rPr>
        <sz val="7"/>
        <color theme="1"/>
        <rFont val="Times New Roman"/>
        <family val="1"/>
      </rPr>
      <t xml:space="preserve">         </t>
    </r>
    <r>
      <rPr>
        <b/>
        <sz val="11"/>
        <color theme="1"/>
        <rFont val="Calibri"/>
        <family val="2"/>
        <scheme val="minor"/>
      </rPr>
      <t>NOMBRE Y CUIT DEL PROVEEDOR:</t>
    </r>
    <r>
      <rPr>
        <sz val="11"/>
        <color theme="1"/>
        <rFont val="Calibri"/>
        <family val="2"/>
        <scheme val="minor"/>
      </rPr>
      <t xml:space="preserve"> deben figurar el Nombre y CUIT del proveedor, si el proveedor es del exterior no hace falta detallar CUIT , en estos casos deberan indicar el origen del mismo</t>
    </r>
  </si>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</sst>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 #,##0.00_-;\-&quot;$&quot;\ * #,##0.00_-;_-&quot;$&quot;\ * &quot;-&quot;??_-;_-@_-"/>
    <numFmt numFmtId="164" formatCode="&quot;$&quot;#,##0.00;[Red]\-&quot;$&quot;#,##0.00"/>
    <numFmt numFmtId="165" formatCode="_-&quot;$&quot;* #,##0.00_-;\-&quot;$&quot;* #,##0.00_-;_-&quot;$&quot;* &quot;-&quot;??_-;_-@_-"/>
    <numFmt numFmtId="166" formatCode="&quot;$&quot;\ #,##0"/>
    <numFmt numFmtId="167" formatCode="&quot;$&quot;\ #,##0;[Red]&quot;$&quot;\ \-#,##0"/>
    <numFmt numFmtId="168" formatCode="_ * #,##0.00_ ;_ * \-#,##0.00_ ;_ * &quot;-&quot;??_ ;_ @_ "/>
    <numFmt numFmtId="169" formatCode="_ &quot;$&quot;\ * #,##0.00_ ;_ &quot;$&quot;\ * \-#,##0.00_ ;_ &quot;$&quot;\ * &quot;-&quot;??_ ;_ @_ "/>
    <numFmt numFmtId="170" formatCode="_ * #,##0_ ;_ * \-#,##0_ ;_ * &quot;-&quot;??_ ;_ @_ "/>
    <numFmt numFmtId="171" formatCode="0.0000%"/>
    <numFmt numFmtId="172" formatCode="0.0%"/>
    <numFmt numFmtId="173" formatCode="##\-########\-#"/>
    <numFmt numFmtId="174" formatCode="dd/mm/yyyy;@"/>
    <numFmt numFmtId="175" formatCode="dd/mm/yy;@"/>
  </numFmts>
  <fonts count="53">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000000"/>
      <name val="Calibri"/>
      <family val="2"/>
    </font>
    <font>
      <sz val="11"/>
      <name val="Arial"/>
      <family val="2"/>
    </font>
    <font>
      <sz val="11"/>
      <color theme="1"/>
      <name val="Malgun Gothic"/>
      <family val="2"/>
    </font>
    <font>
      <sz val="11"/>
      <color rgb="FF000000"/>
      <name val="Calibri"/>
      <family val="2"/>
    </font>
    <font>
      <b/>
      <sz val="10"/>
      <color theme="1"/>
      <name val="Arial"/>
      <family val="2"/>
    </font>
    <font>
      <b/>
      <sz val="10"/>
      <color rgb="FF000000"/>
      <name val="Arial"/>
      <family val="2"/>
    </font>
    <font>
      <b/>
      <sz val="9"/>
      <color rgb="FF000000"/>
      <name val="Arial"/>
      <family val="2"/>
    </font>
    <font>
      <sz val="9"/>
      <color theme="1"/>
      <name val="Malgun Gothic"/>
      <family val="2"/>
    </font>
    <font>
      <sz val="10"/>
      <color rgb="FF000000"/>
      <name val="Arial"/>
      <family val="2"/>
    </font>
    <font>
      <b/>
      <sz val="9"/>
      <color theme="1"/>
      <name val="Arial"/>
      <family val="2"/>
    </font>
    <font>
      <sz val="10"/>
      <color theme="1"/>
      <name val="Arial"/>
      <family val="2"/>
    </font>
    <font>
      <b/>
      <sz val="10"/>
      <color rgb="FF000000"/>
      <name val="Calibri"/>
      <family val="2"/>
    </font>
    <font>
      <sz val="9"/>
      <color theme="1"/>
      <name val="Arial"/>
      <family val="2"/>
    </font>
    <font>
      <sz val="9"/>
      <name val="Arial"/>
      <family val="2"/>
    </font>
    <font>
      <sz val="11"/>
      <color rgb="FFFF0000"/>
      <name val="Malgun Gothic"/>
      <family val="2"/>
    </font>
    <font>
      <sz val="10"/>
      <name val="Arial"/>
      <family val="2"/>
    </font>
    <font>
      <sz val="11"/>
      <color theme="1"/>
      <name val="Arial"/>
      <family val="2"/>
    </font>
    <font>
      <sz val="11"/>
      <color rgb="FF000000"/>
      <name val="Arial"/>
      <family val="2"/>
    </font>
    <font>
      <sz val="7"/>
      <color theme="1"/>
      <name val="Times New Roman"/>
      <family val="1"/>
    </font>
    <font>
      <sz val="11"/>
      <color theme="1"/>
      <name val="Symbol"/>
      <family val="1"/>
      <charset val="2"/>
    </font>
    <font>
      <b/>
      <sz val="11"/>
      <color rgb="FFFF0000"/>
      <name val="Calibri"/>
      <family val="2"/>
      <scheme val="minor"/>
    </font>
    <font>
      <sz val="10"/>
      <color rgb="FFFF0000"/>
      <name val="Calibri"/>
      <family val="2"/>
      <scheme val="minor"/>
    </font>
    <font>
      <b/>
      <sz val="11"/>
      <color theme="0"/>
      <name val="Calibri"/>
      <family val="2"/>
      <scheme val="minor"/>
    </font>
    <font>
      <sz val="12"/>
      <name val="Courier"/>
      <family val="3"/>
    </font>
    <font>
      <b/>
      <sz val="11"/>
      <color rgb="FF1C81F0"/>
      <name val="Calibri"/>
      <family val="2"/>
      <scheme val="minor"/>
    </font>
    <font>
      <sz val="11"/>
      <color theme="2" tint="-0.749992370372631"/>
      <name val="Calibri"/>
      <family val="2"/>
      <scheme val="minor"/>
    </font>
    <font>
      <sz val="11"/>
      <color rgb="FF1C81F0"/>
      <name val="Calibri"/>
      <family val="2"/>
      <scheme val="minor"/>
    </font>
    <font>
      <i/>
      <sz val="11"/>
      <color theme="0" tint="-0.499984740745262"/>
      <name val="Calibri"/>
      <family val="2"/>
      <scheme val="minor"/>
    </font>
    <font>
      <i/>
      <sz val="11"/>
      <color theme="4"/>
      <name val="Calibri"/>
      <family val="2"/>
      <scheme val="minor"/>
    </font>
    <font>
      <sz val="12"/>
      <name val="Calibri"/>
      <family val="2"/>
      <scheme val="minor"/>
    </font>
    <font>
      <i/>
      <sz val="11"/>
      <color theme="0" tint="-0.34998626667073579"/>
      <name val="Calibri"/>
      <family val="2"/>
      <scheme val="minor"/>
    </font>
    <font>
      <sz val="11"/>
      <color theme="0" tint="-0.34998626667073579"/>
      <name val="Calibri"/>
      <family val="2"/>
      <scheme val="minor"/>
    </font>
    <font>
      <sz val="11"/>
      <color theme="0" tint="-0.499984740745262"/>
      <name val="Calibri"/>
      <family val="2"/>
      <scheme val="minor"/>
    </font>
    <font>
      <u/>
      <sz val="11"/>
      <color theme="10"/>
      <name val="Calibri"/>
      <family val="2"/>
      <scheme val="minor"/>
    </font>
    <font>
      <sz val="10"/>
      <color indexed="8"/>
      <name val="Calibri"/>
      <family val="2"/>
      <scheme val="minor"/>
    </font>
    <font>
      <b/>
      <sz val="10"/>
      <color indexed="8"/>
      <name val="Calibri"/>
      <family val="2"/>
      <scheme val="minor"/>
    </font>
    <font>
      <u/>
      <sz val="10"/>
      <color theme="1"/>
      <name val="Arial"/>
      <family val="2"/>
    </font>
    <font>
      <b/>
      <sz val="11"/>
      <color rgb="FFFF0000"/>
      <name val="Calibri"/>
      <family val="2"/>
    </font>
    <font>
      <b/>
      <sz val="10"/>
      <color theme="1"/>
      <name val="Calibri "/>
    </font>
    <font>
      <b/>
      <sz val="9"/>
      <color rgb="FFFF0000"/>
      <name val="Arial"/>
      <family val="2"/>
    </font>
    <font>
      <b/>
      <sz val="10"/>
      <color rgb="FFFF0000"/>
      <name val="Arial"/>
      <family val="2"/>
    </font>
    <font>
      <sz val="11"/>
      <color rgb="FF000000"/>
      <name val="Calibri"/>
      <family val="2"/>
      <scheme val="minor"/>
    </font>
    <font>
      <b/>
      <sz val="7.5"/>
      <color rgb="FFFF0000"/>
      <name val="Arial"/>
      <family val="2"/>
    </font>
    <font>
      <sz val="10"/>
      <color theme="1"/>
      <name val="Calibri "/>
    </font>
    <font>
      <b/>
      <sz val="13"/>
      <color theme="1"/>
      <name val="Calibri"/>
      <family val="2"/>
      <scheme val="minor"/>
    </font>
    <font>
      <sz val="10"/>
      <color theme="1"/>
      <name val="Calibri"/>
      <family val="2"/>
      <scheme val="minor"/>
    </font>
    <font>
      <b/>
      <sz val="18"/>
      <color theme="1"/>
      <name val="Calibri"/>
      <family val="2"/>
      <scheme val="minor"/>
    </font>
    <font>
      <b/>
      <sz val="14"/>
      <color theme="1"/>
      <name val="Calibri"/>
      <family val="2"/>
      <scheme val="minor"/>
    </font>
    <font>
      <sz val="10"/>
      <color rgb="FFFF0000"/>
      <name val="Arial"/>
      <family val="2"/>
    </font>
  </fonts>
  <fills count="22">
    <fill>
      <patternFill patternType="none"/>
    </fill>
    <fill>
      <patternFill patternType="gray125"/>
    </fill>
    <fill>
      <patternFill patternType="solid">
        <fgColor theme="0"/>
        <bgColor theme="0"/>
      </patternFill>
    </fill>
    <fill>
      <patternFill patternType="solid">
        <fgColor theme="4" tint="0.59999389629810485"/>
        <bgColor indexed="64"/>
      </patternFill>
    </fill>
    <fill>
      <patternFill patternType="solid">
        <fgColor theme="0"/>
        <bgColor indexed="64"/>
      </patternFill>
    </fill>
    <fill>
      <patternFill patternType="solid">
        <fgColor rgb="FFEFF9FF"/>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rgb="FFFFFFFF"/>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3" tint="0.59999389629810485"/>
        <bgColor rgb="FFDDD9C3"/>
      </patternFill>
    </fill>
    <fill>
      <patternFill patternType="solid">
        <fgColor theme="3" tint="0.59999389629810485"/>
        <bgColor rgb="FFDBE5F1"/>
      </patternFill>
    </fill>
    <fill>
      <patternFill patternType="solid">
        <fgColor theme="3" tint="0.59999389629810485"/>
        <bgColor rgb="FF33CCCC"/>
      </patternFill>
    </fill>
    <fill>
      <patternFill patternType="solid">
        <fgColor theme="4" tint="0.79998168889431442"/>
        <bgColor indexed="64"/>
      </patternFill>
    </fill>
    <fill>
      <patternFill patternType="solid">
        <fgColor theme="4" tint="0.79998168889431442"/>
        <bgColor rgb="FFFFFFFF"/>
      </patternFill>
    </fill>
    <fill>
      <patternFill patternType="solid">
        <fgColor theme="4" tint="0.79998168889431442"/>
        <bgColor theme="4"/>
      </patternFill>
    </fill>
    <fill>
      <patternFill patternType="solid">
        <fgColor theme="4" tint="0.79998168889431442"/>
        <bgColor rgb="FF33CCCC"/>
      </patternFill>
    </fill>
    <fill>
      <patternFill patternType="solid">
        <fgColor theme="4" tint="0.79998168889431442"/>
        <bgColor theme="0"/>
      </patternFill>
    </fill>
  </fills>
  <borders count="78">
    <border>
      <left/>
      <right/>
      <top/>
      <bottom/>
      <diagonal/>
    </border>
    <border>
      <left/>
      <right/>
      <top/>
      <bottom style="thin">
        <color rgb="FF000000"/>
      </bottom>
      <diagonal/>
    </border>
    <border>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C0C0C0"/>
      </left>
      <right style="medium">
        <color rgb="FF000000"/>
      </right>
      <top style="medium">
        <color rgb="FF000000"/>
      </top>
      <bottom style="medium">
        <color rgb="FF000000"/>
      </bottom>
      <diagonal/>
    </border>
    <border>
      <left style="medium">
        <color rgb="FFC0C0C0"/>
      </left>
      <right style="medium">
        <color rgb="FF000000"/>
      </right>
      <top style="medium">
        <color rgb="FFC0C0C0"/>
      </top>
      <bottom style="medium">
        <color rgb="FF000000"/>
      </bottom>
      <diagonal/>
    </border>
    <border>
      <left/>
      <right/>
      <top style="thin">
        <color rgb="FF000000"/>
      </top>
      <bottom style="thin">
        <color auto="1"/>
      </bottom>
      <diagonal/>
    </border>
    <border>
      <left/>
      <right/>
      <top/>
      <bottom style="medium">
        <color auto="1"/>
      </bottom>
      <diagonal/>
    </border>
    <border>
      <left/>
      <right/>
      <top style="medium">
        <color auto="1"/>
      </top>
      <bottom/>
      <diagonal/>
    </border>
    <border>
      <left/>
      <right/>
      <top/>
      <bottom style="medium">
        <color rgb="FF000000"/>
      </bottom>
      <diagonal/>
    </border>
    <border>
      <left style="medium">
        <color rgb="FF000000"/>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ouble">
        <color theme="0" tint="-0.34998626667073579"/>
      </left>
      <right/>
      <top style="double">
        <color theme="0" tint="-0.34998626667073579"/>
      </top>
      <bottom/>
      <diagonal/>
    </border>
    <border>
      <left/>
      <right style="double">
        <color theme="0" tint="-0.34998626667073579"/>
      </right>
      <top style="double">
        <color theme="0" tint="-0.34998626667073579"/>
      </top>
      <bottom/>
      <diagonal/>
    </border>
    <border>
      <left style="double">
        <color theme="0" tint="-0.34998626667073579"/>
      </left>
      <right/>
      <top/>
      <bottom style="double">
        <color theme="0" tint="-0.34998626667073579"/>
      </bottom>
      <diagonal/>
    </border>
    <border>
      <left/>
      <right style="double">
        <color theme="0" tint="-0.34998626667073579"/>
      </right>
      <top/>
      <bottom style="double">
        <color theme="0" tint="-0.34998626667073579"/>
      </bottom>
      <diagonal/>
    </border>
    <border>
      <left style="medium">
        <color auto="1"/>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rgb="FF000000"/>
      </top>
      <bottom style="medium">
        <color rgb="FF000000"/>
      </bottom>
      <diagonal/>
    </border>
    <border>
      <left/>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CCCCCC"/>
      </right>
      <top style="medium">
        <color rgb="FFCCCCCC"/>
      </top>
      <bottom style="medium">
        <color rgb="FFCCCCCC"/>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top style="medium">
        <color rgb="FF000000"/>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bottom/>
      <diagonal/>
    </border>
    <border>
      <left style="medium">
        <color auto="1"/>
      </left>
      <right style="medium">
        <color auto="1"/>
      </right>
      <top style="hair">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right/>
      <top style="hair">
        <color auto="1"/>
      </top>
      <bottom style="hair">
        <color auto="1"/>
      </bottom>
      <diagonal/>
    </border>
    <border>
      <left/>
      <right style="medium">
        <color rgb="FF000000"/>
      </right>
      <top style="hair">
        <color auto="1"/>
      </top>
      <bottom style="hair">
        <color auto="1"/>
      </bottom>
      <diagonal/>
    </border>
    <border>
      <left style="medium">
        <color rgb="FF000000"/>
      </left>
      <right/>
      <top style="hair">
        <color rgb="FF000000"/>
      </top>
      <bottom style="hair">
        <color rgb="FF000000"/>
      </bottom>
      <diagonal/>
    </border>
    <border>
      <left/>
      <right/>
      <top style="hair">
        <color rgb="FF000000"/>
      </top>
      <bottom style="hair">
        <color rgb="FF000000"/>
      </bottom>
      <diagonal/>
    </border>
    <border>
      <left style="medium">
        <color auto="1"/>
      </left>
      <right/>
      <top style="hair">
        <color rgb="FF000000"/>
      </top>
      <bottom style="hair">
        <color rgb="FF000000"/>
      </bottom>
      <diagonal/>
    </border>
    <border>
      <left/>
      <right style="medium">
        <color auto="1"/>
      </right>
      <top style="hair">
        <color rgb="FF000000"/>
      </top>
      <bottom style="hair">
        <color rgb="FF000000"/>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auto="1"/>
      </right>
      <top/>
      <bottom style="medium">
        <color rgb="FF000000"/>
      </bottom>
      <diagonal/>
    </border>
    <border>
      <left style="medium">
        <color rgb="FF000000"/>
      </left>
      <right style="medium">
        <color rgb="FF000000"/>
      </right>
      <top style="medium">
        <color rgb="FF000000"/>
      </top>
      <bottom/>
      <diagonal/>
    </border>
    <border>
      <left style="thin">
        <color rgb="FF000000"/>
      </left>
      <right/>
      <top style="thin">
        <color rgb="FF000000"/>
      </top>
      <bottom/>
      <diagonal/>
    </border>
    <border>
      <left/>
      <right style="medium">
        <color rgb="FF000000"/>
      </right>
      <top style="thin">
        <color rgb="FF000000"/>
      </top>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0" fontId="20" fillId="0" borderId="0"/>
    <xf numFmtId="0" fontId="21" fillId="0" borderId="0"/>
    <xf numFmtId="0" fontId="27" fillId="0" borderId="0"/>
    <xf numFmtId="168" fontId="1" fillId="0" borderId="0" applyFont="0" applyFill="0" applyBorder="0" applyAlignment="0" applyProtection="0"/>
    <xf numFmtId="169" fontId="1" fillId="0" borderId="0" applyFont="0" applyFill="0" applyBorder="0" applyAlignment="0" applyProtection="0"/>
    <xf numFmtId="0" fontId="1" fillId="0" borderId="0"/>
    <xf numFmtId="0" fontId="37" fillId="0" borderId="0" applyNumberFormat="0" applyFill="0" applyBorder="0" applyAlignment="0" applyProtection="0"/>
  </cellStyleXfs>
  <cellXfs count="307">
    <xf numFmtId="0" fontId="0" fillId="0" borderId="0" xfId="0"/>
    <xf numFmtId="0" fontId="6" fillId="2" borderId="0" xfId="0" applyFont="1" applyFill="1" applyBorder="1" applyAlignment="1" applyProtection="1">
      <alignment vertical="center" wrapText="1"/>
      <protection locked="0"/>
    </xf>
    <xf numFmtId="0" fontId="6" fillId="2" borderId="0" xfId="0" applyFont="1" applyFill="1" applyBorder="1" applyAlignment="1" applyProtection="1">
      <alignment wrapText="1"/>
      <protection locked="0"/>
    </xf>
    <xf numFmtId="0" fontId="0" fillId="0" borderId="0" xfId="0" applyProtection="1">
      <protection locked="0"/>
    </xf>
    <xf numFmtId="0" fontId="0" fillId="0" borderId="0" xfId="0" applyProtection="1"/>
    <xf numFmtId="0" fontId="0" fillId="4" borderId="0" xfId="0" applyFill="1"/>
    <xf numFmtId="0" fontId="0" fillId="4" borderId="0" xfId="0" applyFill="1" applyAlignment="1">
      <alignment horizontal="justify" vertical="center"/>
    </xf>
    <xf numFmtId="0" fontId="0" fillId="4" borderId="0" xfId="0" applyFill="1" applyBorder="1"/>
    <xf numFmtId="0" fontId="28" fillId="5" borderId="0" xfId="0" applyFont="1" applyFill="1" applyBorder="1" applyAlignment="1">
      <alignment horizontal="center" vertical="center" wrapText="1"/>
    </xf>
    <xf numFmtId="0" fontId="28" fillId="5" borderId="0" xfId="0" applyFont="1" applyFill="1" applyBorder="1" applyAlignment="1">
      <alignment horizontal="center" vertical="center"/>
    </xf>
    <xf numFmtId="0" fontId="35" fillId="4" borderId="0" xfId="0" applyFont="1" applyFill="1" applyBorder="1" applyAlignment="1">
      <alignment horizontal="left"/>
    </xf>
    <xf numFmtId="0" fontId="0" fillId="0" borderId="0" xfId="0" applyFill="1" applyBorder="1"/>
    <xf numFmtId="0" fontId="36" fillId="6" borderId="0" xfId="0" applyFont="1" applyFill="1" applyBorder="1" applyAlignment="1">
      <alignment horizontal="center"/>
    </xf>
    <xf numFmtId="169" fontId="36" fillId="6" borderId="0" xfId="7" applyFont="1" applyFill="1" applyBorder="1" applyAlignment="1">
      <alignment horizontal="center"/>
    </xf>
    <xf numFmtId="169" fontId="36" fillId="6" borderId="0" xfId="0" applyNumberFormat="1" applyFont="1" applyFill="1" applyBorder="1" applyAlignment="1">
      <alignment horizontal="center"/>
    </xf>
    <xf numFmtId="0" fontId="36" fillId="0" borderId="0" xfId="0" applyFont="1" applyFill="1" applyBorder="1" applyAlignment="1">
      <alignment horizontal="center"/>
    </xf>
    <xf numFmtId="169" fontId="36" fillId="0" borderId="0" xfId="7" applyFont="1" applyFill="1" applyBorder="1" applyAlignment="1">
      <alignment horizontal="center"/>
    </xf>
    <xf numFmtId="169" fontId="36" fillId="0" borderId="0" xfId="0" applyNumberFormat="1" applyFont="1" applyFill="1" applyBorder="1" applyAlignment="1">
      <alignment horizontal="center"/>
    </xf>
    <xf numFmtId="0" fontId="35" fillId="0" borderId="0" xfId="0" applyFont="1" applyFill="1" applyBorder="1" applyAlignment="1">
      <alignment horizontal="center"/>
    </xf>
    <xf numFmtId="4" fontId="0" fillId="0" borderId="0" xfId="0" applyNumberFormat="1" applyFill="1" applyBorder="1"/>
    <xf numFmtId="0" fontId="1" fillId="7" borderId="0" xfId="0" applyFont="1" applyFill="1"/>
    <xf numFmtId="168" fontId="14" fillId="0" borderId="0" xfId="6" applyFont="1"/>
    <xf numFmtId="0" fontId="0" fillId="4" borderId="0" xfId="0" applyFill="1" applyBorder="1" applyAlignment="1">
      <alignment horizontal="center"/>
    </xf>
    <xf numFmtId="4" fontId="0" fillId="0" borderId="26" xfId="0" applyNumberFormat="1" applyFill="1" applyBorder="1" applyAlignment="1">
      <alignment horizontal="center"/>
    </xf>
    <xf numFmtId="9" fontId="0" fillId="3" borderId="26" xfId="2" applyFont="1" applyFill="1" applyBorder="1" applyAlignment="1">
      <alignment horizontal="center"/>
    </xf>
    <xf numFmtId="0" fontId="30" fillId="0" borderId="0" xfId="0" applyFont="1" applyFill="1" applyBorder="1" applyAlignment="1">
      <alignment horizontal="center" vertical="center" wrapText="1"/>
    </xf>
    <xf numFmtId="169" fontId="31" fillId="0" borderId="26" xfId="7" applyFont="1" applyFill="1" applyBorder="1" applyAlignment="1">
      <alignment horizontal="center"/>
    </xf>
    <xf numFmtId="170" fontId="0" fillId="4" borderId="0" xfId="6" applyNumberFormat="1" applyFont="1" applyFill="1" applyBorder="1"/>
    <xf numFmtId="0" fontId="0" fillId="0" borderId="26" xfId="6" applyNumberFormat="1" applyFont="1" applyFill="1" applyBorder="1" applyAlignment="1">
      <alignment horizontal="center"/>
    </xf>
    <xf numFmtId="0" fontId="0" fillId="3" borderId="0" xfId="0" applyFill="1" applyBorder="1" applyAlignment="1">
      <alignment horizontal="center"/>
    </xf>
    <xf numFmtId="164" fontId="0" fillId="4" borderId="0" xfId="0" applyNumberFormat="1" applyFill="1" applyBorder="1"/>
    <xf numFmtId="0" fontId="33" fillId="0" borderId="28" xfId="0" applyFont="1" applyBorder="1" applyAlignment="1">
      <alignment horizontal="center"/>
    </xf>
    <xf numFmtId="0" fontId="25" fillId="0" borderId="28" xfId="0" applyFont="1" applyBorder="1" applyAlignment="1">
      <alignment horizontal="center"/>
    </xf>
    <xf numFmtId="0" fontId="34" fillId="0" borderId="26" xfId="6" applyNumberFormat="1" applyFont="1" applyFill="1" applyBorder="1" applyAlignment="1">
      <alignment horizontal="center"/>
    </xf>
    <xf numFmtId="171" fontId="0" fillId="4" borderId="0" xfId="0" applyNumberFormat="1" applyFill="1" applyBorder="1"/>
    <xf numFmtId="0" fontId="38" fillId="0" borderId="29" xfId="0" applyFont="1" applyFill="1" applyBorder="1" applyAlignment="1" applyProtection="1">
      <alignment horizontal="left"/>
    </xf>
    <xf numFmtId="172" fontId="39" fillId="8" borderId="30" xfId="2" applyNumberFormat="1" applyFont="1" applyFill="1" applyBorder="1" applyAlignment="1" applyProtection="1">
      <alignment horizontal="center"/>
    </xf>
    <xf numFmtId="171" fontId="34" fillId="0" borderId="26" xfId="2" applyNumberFormat="1" applyFont="1" applyFill="1" applyBorder="1" applyAlignment="1">
      <alignment horizontal="center"/>
    </xf>
    <xf numFmtId="0" fontId="38" fillId="0" borderId="31" xfId="0" applyFont="1" applyFill="1" applyBorder="1" applyAlignment="1" applyProtection="1">
      <alignment horizontal="left"/>
    </xf>
    <xf numFmtId="172" fontId="39" fillId="8" borderId="32" xfId="2" applyNumberFormat="1" applyFont="1" applyFill="1" applyBorder="1" applyAlignment="1" applyProtection="1">
      <alignment horizontal="center"/>
    </xf>
    <xf numFmtId="0" fontId="26" fillId="0" borderId="0" xfId="0" applyFont="1" applyFill="1" applyBorder="1"/>
    <xf numFmtId="165" fontId="0" fillId="4" borderId="0" xfId="0" applyNumberFormat="1" applyFill="1" applyBorder="1"/>
    <xf numFmtId="4" fontId="0" fillId="0" borderId="0" xfId="0" applyNumberFormat="1" applyFont="1" applyFill="1" applyBorder="1" applyProtection="1">
      <protection locked="0"/>
    </xf>
    <xf numFmtId="0" fontId="3" fillId="0" borderId="0" xfId="0" applyFont="1" applyFill="1" applyBorder="1" applyAlignment="1">
      <alignment horizontal="center"/>
    </xf>
    <xf numFmtId="0" fontId="37" fillId="0" borderId="0" xfId="9" applyFill="1" applyBorder="1"/>
    <xf numFmtId="0" fontId="8" fillId="2" borderId="0" xfId="0" applyFont="1" applyFill="1" applyBorder="1" applyAlignment="1" applyProtection="1">
      <alignment wrapText="1"/>
      <protection locked="0"/>
    </xf>
    <xf numFmtId="0" fontId="5" fillId="0" borderId="0" xfId="0" applyFont="1" applyBorder="1" applyAlignment="1" applyProtection="1">
      <alignment vertical="center"/>
      <protection locked="0"/>
    </xf>
    <xf numFmtId="0" fontId="3" fillId="2" borderId="24" xfId="0" applyNumberFormat="1" applyFont="1" applyFill="1" applyBorder="1" applyAlignment="1" applyProtection="1">
      <alignment horizontal="center" vertical="center" wrapText="1"/>
    </xf>
    <xf numFmtId="0" fontId="3" fillId="4" borderId="0" xfId="0" applyFont="1" applyFill="1" applyAlignment="1" applyProtection="1">
      <alignment horizontal="center" wrapText="1"/>
    </xf>
    <xf numFmtId="0" fontId="0" fillId="4" borderId="0" xfId="0" applyFill="1" applyAlignment="1" applyProtection="1">
      <alignment horizontal="center"/>
      <protection locked="0"/>
    </xf>
    <xf numFmtId="9" fontId="0" fillId="0" borderId="0" xfId="2" applyFont="1" applyProtection="1">
      <protection hidden="1"/>
    </xf>
    <xf numFmtId="0" fontId="24" fillId="2" borderId="0" xfId="0" applyFont="1" applyFill="1" applyBorder="1" applyAlignment="1" applyProtection="1">
      <alignment horizontal="right" vertical="center" wrapText="1"/>
      <protection hidden="1"/>
    </xf>
    <xf numFmtId="0" fontId="0" fillId="0" borderId="0" xfId="0" applyProtection="1">
      <protection hidden="1"/>
    </xf>
    <xf numFmtId="0" fontId="14" fillId="2" borderId="0" xfId="0" applyFont="1" applyFill="1" applyBorder="1" applyAlignment="1" applyProtection="1">
      <protection hidden="1"/>
    </xf>
    <xf numFmtId="0" fontId="43" fillId="0" borderId="0" xfId="0" applyFont="1" applyAlignment="1" applyProtection="1">
      <alignment vertical="center" wrapText="1"/>
    </xf>
    <xf numFmtId="0" fontId="45" fillId="0" borderId="46" xfId="0" applyFont="1" applyBorder="1" applyAlignment="1">
      <alignment wrapText="1"/>
    </xf>
    <xf numFmtId="0" fontId="43" fillId="0" borderId="0" xfId="0" applyFont="1" applyBorder="1" applyAlignment="1" applyProtection="1">
      <alignment vertical="center"/>
    </xf>
    <xf numFmtId="166" fontId="14" fillId="9" borderId="45" xfId="0" applyNumberFormat="1" applyFont="1" applyFill="1" applyBorder="1" applyAlignment="1" applyProtection="1">
      <alignment horizontal="center" vertical="center" wrapText="1"/>
      <protection hidden="1"/>
    </xf>
    <xf numFmtId="0" fontId="47" fillId="2" borderId="0"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xf>
    <xf numFmtId="0" fontId="0" fillId="4" borderId="0" xfId="0" applyFill="1" applyProtection="1">
      <protection hidden="1"/>
    </xf>
    <xf numFmtId="0" fontId="49" fillId="4" borderId="0" xfId="0" applyFont="1" applyFill="1" applyBorder="1" applyAlignment="1" applyProtection="1">
      <alignment vertical="center" wrapText="1"/>
      <protection hidden="1"/>
    </xf>
    <xf numFmtId="0" fontId="16" fillId="7" borderId="33" xfId="0" applyFont="1" applyFill="1" applyBorder="1" applyAlignment="1" applyProtection="1">
      <alignment horizontal="center" vertical="center" wrapText="1"/>
      <protection hidden="1"/>
    </xf>
    <xf numFmtId="0" fontId="49" fillId="4" borderId="0" xfId="0" applyFont="1" applyFill="1" applyBorder="1" applyAlignment="1" applyProtection="1">
      <alignment horizontal="center" vertical="center" wrapText="1"/>
      <protection hidden="1"/>
    </xf>
    <xf numFmtId="0" fontId="49" fillId="4" borderId="0" xfId="0" applyFont="1" applyFill="1" applyAlignment="1" applyProtection="1">
      <alignment wrapText="1"/>
      <protection hidden="1"/>
    </xf>
    <xf numFmtId="0" fontId="49" fillId="4" borderId="0" xfId="0" applyFont="1" applyFill="1" applyAlignment="1" applyProtection="1">
      <alignment vertical="center" wrapText="1"/>
      <protection hidden="1"/>
    </xf>
    <xf numFmtId="0" fontId="49" fillId="4" borderId="24" xfId="0" applyFont="1" applyFill="1" applyBorder="1" applyAlignment="1" applyProtection="1">
      <alignment vertical="center" wrapText="1"/>
      <protection hidden="1"/>
    </xf>
    <xf numFmtId="0" fontId="0" fillId="4" borderId="0" xfId="0" applyFill="1" applyBorder="1" applyProtection="1">
      <protection hidden="1"/>
    </xf>
    <xf numFmtId="0" fontId="16" fillId="7" borderId="4" xfId="0" applyFont="1" applyFill="1" applyBorder="1" applyAlignment="1" applyProtection="1">
      <alignment vertical="center" wrapText="1"/>
      <protection hidden="1"/>
    </xf>
    <xf numFmtId="0" fontId="16" fillId="7" borderId="8" xfId="0" applyFont="1" applyFill="1" applyBorder="1" applyAlignment="1" applyProtection="1">
      <alignment vertical="center" wrapText="1"/>
      <protection hidden="1"/>
    </xf>
    <xf numFmtId="0" fontId="16" fillId="7" borderId="49" xfId="0" applyFont="1" applyFill="1" applyBorder="1" applyAlignment="1" applyProtection="1">
      <alignment horizontal="center" vertical="center" wrapText="1"/>
      <protection hidden="1"/>
    </xf>
    <xf numFmtId="0" fontId="49" fillId="4" borderId="51" xfId="0" applyFont="1" applyFill="1" applyBorder="1" applyAlignment="1" applyProtection="1">
      <alignment horizontal="center" vertical="center" wrapText="1"/>
      <protection locked="0"/>
    </xf>
    <xf numFmtId="0" fontId="49" fillId="4" borderId="54" xfId="0" applyFont="1" applyFill="1" applyBorder="1" applyAlignment="1" applyProtection="1">
      <alignment horizontal="center" vertical="center" wrapText="1"/>
      <protection locked="0"/>
    </xf>
    <xf numFmtId="0" fontId="49" fillId="4" borderId="53" xfId="0" applyFont="1" applyFill="1" applyBorder="1" applyAlignment="1" applyProtection="1">
      <alignment horizontal="center" vertical="center" wrapText="1"/>
      <protection locked="0"/>
    </xf>
    <xf numFmtId="0" fontId="49" fillId="4" borderId="52" xfId="0" applyFont="1" applyFill="1" applyBorder="1" applyAlignment="1" applyProtection="1">
      <alignment horizontal="center" vertical="center" wrapText="1"/>
      <protection locked="0"/>
    </xf>
    <xf numFmtId="0" fontId="49" fillId="4" borderId="49" xfId="0" applyFont="1" applyFill="1" applyBorder="1" applyAlignment="1" applyProtection="1">
      <alignment vertical="center" wrapText="1"/>
      <protection locked="0"/>
    </xf>
    <xf numFmtId="0" fontId="49" fillId="4" borderId="58" xfId="0" applyFont="1" applyFill="1" applyBorder="1" applyAlignment="1" applyProtection="1">
      <alignment vertical="center" wrapText="1"/>
      <protection locked="0"/>
    </xf>
    <xf numFmtId="0" fontId="49" fillId="4" borderId="48" xfId="0" applyFont="1" applyFill="1" applyBorder="1" applyAlignment="1" applyProtection="1">
      <alignment vertical="center" wrapText="1"/>
      <protection locked="0"/>
    </xf>
    <xf numFmtId="0" fontId="49" fillId="4" borderId="49" xfId="0" applyFont="1" applyFill="1" applyBorder="1" applyAlignment="1" applyProtection="1">
      <alignment horizontal="center" vertical="center" wrapText="1"/>
      <protection locked="0"/>
    </xf>
    <xf numFmtId="0" fontId="49" fillId="4" borderId="58" xfId="0" applyFont="1" applyFill="1" applyBorder="1" applyAlignment="1" applyProtection="1">
      <alignment horizontal="center" vertical="center" wrapText="1"/>
      <protection locked="0"/>
    </xf>
    <xf numFmtId="0" fontId="49" fillId="4" borderId="48" xfId="0" applyFont="1" applyFill="1" applyBorder="1" applyAlignment="1" applyProtection="1">
      <alignment horizontal="center" vertical="center" wrapText="1"/>
      <protection locked="0"/>
    </xf>
    <xf numFmtId="0" fontId="49" fillId="4" borderId="64" xfId="0" applyFont="1" applyFill="1" applyBorder="1" applyAlignment="1" applyProtection="1">
      <alignment vertical="center" wrapText="1"/>
      <protection locked="0"/>
    </xf>
    <xf numFmtId="0" fontId="49" fillId="4" borderId="65" xfId="0" applyFont="1" applyFill="1" applyBorder="1" applyAlignment="1" applyProtection="1">
      <alignment vertical="center" wrapText="1"/>
      <protection locked="0"/>
    </xf>
    <xf numFmtId="0" fontId="49" fillId="4" borderId="63" xfId="0" applyFont="1" applyFill="1" applyBorder="1" applyAlignment="1" applyProtection="1">
      <alignment vertical="center" wrapText="1"/>
      <protection locked="0"/>
    </xf>
    <xf numFmtId="0" fontId="49" fillId="4" borderId="66" xfId="0" applyFont="1" applyFill="1" applyBorder="1" applyAlignment="1" applyProtection="1">
      <alignment vertical="center" wrapText="1"/>
      <protection locked="0"/>
    </xf>
    <xf numFmtId="0" fontId="49" fillId="4" borderId="67" xfId="0" applyFont="1" applyFill="1" applyBorder="1" applyAlignment="1" applyProtection="1">
      <alignment vertical="center" wrapText="1"/>
      <protection locked="0"/>
    </xf>
    <xf numFmtId="0" fontId="49" fillId="4" borderId="68" xfId="0" applyFont="1" applyFill="1" applyBorder="1" applyAlignment="1" applyProtection="1">
      <alignment vertical="center" wrapText="1"/>
      <protection locked="0"/>
    </xf>
    <xf numFmtId="0" fontId="0" fillId="0" borderId="0" xfId="0" applyBorder="1" applyProtection="1">
      <protection locked="0"/>
    </xf>
    <xf numFmtId="0" fontId="0" fillId="0" borderId="0" xfId="0" applyBorder="1" applyProtection="1"/>
    <xf numFmtId="9" fontId="0" fillId="0" borderId="26" xfId="2" applyFont="1" applyFill="1" applyBorder="1" applyAlignment="1" applyProtection="1">
      <alignment horizontal="center" vertical="center"/>
      <protection locked="0"/>
    </xf>
    <xf numFmtId="0" fontId="49" fillId="4" borderId="0" xfId="0" applyFont="1" applyFill="1" applyBorder="1" applyAlignment="1" applyProtection="1">
      <alignment vertical="center" wrapText="1"/>
      <protection hidden="1"/>
    </xf>
    <xf numFmtId="0" fontId="0" fillId="0" borderId="0" xfId="0" applyFont="1" applyFill="1" applyBorder="1" applyAlignment="1" applyProtection="1">
      <alignment vertical="center" wrapText="1"/>
      <protection hidden="1"/>
    </xf>
    <xf numFmtId="0" fontId="0" fillId="0" borderId="0" xfId="0" applyFont="1" applyFill="1" applyBorder="1" applyAlignment="1" applyProtection="1">
      <alignment horizontal="center" vertical="center" wrapText="1"/>
      <protection hidden="1"/>
    </xf>
    <xf numFmtId="0" fontId="0" fillId="4" borderId="0" xfId="0" applyFill="1" applyBorder="1" applyAlignment="1" applyProtection="1">
      <alignment horizontal="center"/>
      <protection hidden="1"/>
    </xf>
    <xf numFmtId="17" fontId="0" fillId="4" borderId="0" xfId="0" applyNumberFormat="1" applyFill="1" applyBorder="1" applyAlignment="1" applyProtection="1">
      <alignment horizontal="center"/>
      <protection hidden="1"/>
    </xf>
    <xf numFmtId="0" fontId="16" fillId="0" borderId="0" xfId="0" applyFont="1" applyFill="1" applyBorder="1" applyAlignment="1" applyProtection="1">
      <alignment vertical="center" wrapText="1"/>
      <protection hidden="1"/>
    </xf>
    <xf numFmtId="173" fontId="12" fillId="2" borderId="0" xfId="0" applyNumberFormat="1" applyFont="1" applyFill="1" applyBorder="1" applyAlignment="1" applyProtection="1">
      <alignment horizontal="center" vertical="center" wrapText="1"/>
      <protection locked="0"/>
    </xf>
    <xf numFmtId="0" fontId="48" fillId="0" borderId="0" xfId="0" applyFont="1" applyFill="1" applyBorder="1" applyAlignment="1" applyProtection="1">
      <alignment horizontal="center"/>
      <protection hidden="1"/>
    </xf>
    <xf numFmtId="2" fontId="20" fillId="2" borderId="42" xfId="0" applyNumberFormat="1" applyFont="1" applyFill="1" applyBorder="1" applyAlignment="1" applyProtection="1">
      <alignment vertical="center" wrapText="1"/>
      <protection locked="0"/>
    </xf>
    <xf numFmtId="3" fontId="10" fillId="2" borderId="11" xfId="0" applyNumberFormat="1" applyFont="1" applyFill="1" applyBorder="1" applyAlignment="1" applyProtection="1">
      <alignment horizontal="center" vertical="center" wrapText="1"/>
      <protection hidden="1"/>
    </xf>
    <xf numFmtId="3" fontId="11" fillId="2" borderId="11" xfId="0" applyNumberFormat="1" applyFont="1" applyFill="1" applyBorder="1" applyAlignment="1" applyProtection="1">
      <alignment horizontal="center" vertical="center" wrapText="1"/>
      <protection hidden="1"/>
    </xf>
    <xf numFmtId="3" fontId="10" fillId="2" borderId="16" xfId="0" applyNumberFormat="1" applyFont="1" applyFill="1" applyBorder="1" applyAlignment="1" applyProtection="1">
      <alignment horizontal="center" vertical="center" wrapText="1"/>
      <protection hidden="1"/>
    </xf>
    <xf numFmtId="3" fontId="13" fillId="2" borderId="16" xfId="0" applyNumberFormat="1" applyFont="1" applyFill="1" applyBorder="1" applyAlignment="1" applyProtection="1">
      <alignment horizontal="center" vertical="center"/>
      <protection hidden="1"/>
    </xf>
    <xf numFmtId="3" fontId="13" fillId="2" borderId="6" xfId="0" applyNumberFormat="1" applyFont="1" applyFill="1" applyBorder="1" applyAlignment="1" applyProtection="1">
      <alignment horizontal="center"/>
      <protection hidden="1"/>
    </xf>
    <xf numFmtId="3" fontId="13" fillId="2" borderId="7" xfId="0" applyNumberFormat="1" applyFont="1" applyFill="1" applyBorder="1" applyAlignment="1" applyProtection="1">
      <alignment horizontal="center"/>
      <protection hidden="1"/>
    </xf>
    <xf numFmtId="0" fontId="9" fillId="15" borderId="6" xfId="0" applyFont="1" applyFill="1" applyBorder="1" applyAlignment="1" applyProtection="1">
      <alignment horizontal="center" vertical="center" wrapText="1"/>
      <protection hidden="1"/>
    </xf>
    <xf numFmtId="0" fontId="15" fillId="15" borderId="19" xfId="0" applyFont="1" applyFill="1" applyBorder="1" applyAlignment="1" applyProtection="1">
      <alignment horizontal="center" vertical="center" wrapText="1"/>
      <protection hidden="1"/>
    </xf>
    <xf numFmtId="0" fontId="15" fillId="15" borderId="45" xfId="0" applyFont="1" applyFill="1" applyBorder="1" applyAlignment="1" applyProtection="1">
      <alignment horizontal="center" vertical="center" wrapText="1"/>
      <protection hidden="1"/>
    </xf>
    <xf numFmtId="166" fontId="4" fillId="16" borderId="45" xfId="0" applyNumberFormat="1" applyFont="1" applyFill="1" applyBorder="1" applyAlignment="1" applyProtection="1">
      <alignment horizontal="center" vertical="center" wrapText="1"/>
    </xf>
    <xf numFmtId="9" fontId="41" fillId="16" borderId="52" xfId="0" applyNumberFormat="1" applyFont="1" applyFill="1" applyBorder="1" applyAlignment="1" applyProtection="1">
      <alignment horizontal="center" vertical="center" wrapText="1"/>
    </xf>
    <xf numFmtId="167" fontId="41" fillId="16" borderId="52" xfId="0" applyNumberFormat="1" applyFont="1" applyFill="1" applyBorder="1" applyAlignment="1" applyProtection="1">
      <alignment horizontal="center" vertical="center" wrapText="1"/>
    </xf>
    <xf numFmtId="167" fontId="41" fillId="16" borderId="33" xfId="0" applyNumberFormat="1" applyFont="1" applyFill="1" applyBorder="1" applyAlignment="1" applyProtection="1">
      <alignment horizontal="center" vertical="center" wrapText="1"/>
    </xf>
    <xf numFmtId="0" fontId="14" fillId="18" borderId="20" xfId="0" applyFont="1" applyFill="1" applyBorder="1" applyAlignment="1" applyProtection="1">
      <alignment vertical="center" wrapText="1"/>
      <protection locked="0"/>
    </xf>
    <xf numFmtId="166" fontId="14" fillId="18" borderId="45" xfId="0" applyNumberFormat="1" applyFont="1" applyFill="1" applyBorder="1" applyAlignment="1" applyProtection="1">
      <alignment horizontal="center" vertical="center" wrapText="1"/>
      <protection locked="0"/>
    </xf>
    <xf numFmtId="9" fontId="41" fillId="20" borderId="33" xfId="0" applyNumberFormat="1" applyFont="1" applyFill="1" applyBorder="1" applyAlignment="1" applyProtection="1">
      <alignment horizontal="center" vertical="center" wrapText="1"/>
      <protection locked="0"/>
    </xf>
    <xf numFmtId="173" fontId="52" fillId="18" borderId="20" xfId="1" applyNumberFormat="1" applyFont="1" applyFill="1" applyBorder="1" applyAlignment="1" applyProtection="1">
      <alignment vertical="center" wrapText="1"/>
      <protection locked="0"/>
    </xf>
    <xf numFmtId="173" fontId="14" fillId="18" borderId="20" xfId="1" applyNumberFormat="1" applyFont="1" applyFill="1" applyBorder="1" applyAlignment="1" applyProtection="1">
      <alignment vertical="center" wrapText="1"/>
      <protection locked="0"/>
    </xf>
    <xf numFmtId="173" fontId="14" fillId="18" borderId="20" xfId="0" applyNumberFormat="1" applyFont="1" applyFill="1" applyBorder="1" applyAlignment="1" applyProtection="1">
      <alignment vertical="center" wrapText="1"/>
      <protection locked="0"/>
    </xf>
    <xf numFmtId="0" fontId="17" fillId="17" borderId="4" xfId="0" applyFont="1" applyFill="1" applyBorder="1" applyAlignment="1" applyProtection="1">
      <alignment horizontal="center" vertical="center" wrapText="1"/>
      <protection locked="0"/>
    </xf>
    <xf numFmtId="0" fontId="16" fillId="18" borderId="4" xfId="0" applyFont="1" applyFill="1" applyBorder="1" applyAlignment="1" applyProtection="1">
      <alignment horizontal="center" vertical="center" wrapText="1"/>
      <protection locked="0"/>
    </xf>
    <xf numFmtId="0" fontId="15" fillId="15" borderId="75" xfId="0" applyFont="1" applyFill="1" applyBorder="1" applyAlignment="1" applyProtection="1">
      <alignment horizontal="center" vertical="center" wrapText="1"/>
      <protection hidden="1"/>
    </xf>
    <xf numFmtId="0" fontId="5" fillId="0" borderId="4" xfId="0" applyFont="1" applyBorder="1" applyAlignment="1" applyProtection="1">
      <alignment vertical="center"/>
      <protection locked="0"/>
    </xf>
    <xf numFmtId="0" fontId="0" fillId="0" borderId="33" xfId="0" applyBorder="1" applyProtection="1">
      <protection hidden="1"/>
    </xf>
    <xf numFmtId="0" fontId="2" fillId="17" borderId="51" xfId="0" applyFont="1" applyFill="1" applyBorder="1" applyProtection="1">
      <protection locked="0"/>
    </xf>
    <xf numFmtId="0" fontId="2" fillId="17" borderId="33" xfId="0" applyFont="1" applyFill="1" applyBorder="1" applyProtection="1">
      <protection locked="0"/>
    </xf>
    <xf numFmtId="0" fontId="2" fillId="17" borderId="53" xfId="0" applyFont="1" applyFill="1" applyBorder="1" applyProtection="1">
      <protection locked="0"/>
    </xf>
    <xf numFmtId="0" fontId="2" fillId="17" borderId="52" xfId="0" applyFont="1" applyFill="1" applyBorder="1" applyProtection="1">
      <protection locked="0"/>
    </xf>
    <xf numFmtId="175" fontId="5" fillId="17" borderId="42" xfId="0" applyNumberFormat="1" applyFont="1" applyFill="1" applyBorder="1" applyAlignment="1" applyProtection="1">
      <alignment vertical="center"/>
      <protection locked="0"/>
    </xf>
    <xf numFmtId="166" fontId="0" fillId="21" borderId="24" xfId="0" applyNumberFormat="1" applyFont="1" applyFill="1" applyBorder="1" applyAlignment="1" applyProtection="1">
      <alignment vertical="center" wrapText="1"/>
      <protection locked="0"/>
    </xf>
    <xf numFmtId="17" fontId="3" fillId="4" borderId="0" xfId="0" applyNumberFormat="1" applyFont="1" applyFill="1" applyBorder="1" applyAlignment="1" applyProtection="1">
      <alignment horizontal="center"/>
      <protection hidden="1"/>
    </xf>
    <xf numFmtId="0" fontId="0" fillId="4" borderId="34"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35" xfId="0" applyFont="1" applyFill="1" applyBorder="1" applyAlignment="1">
      <alignment horizontal="center" vertical="center" wrapText="1"/>
    </xf>
    <xf numFmtId="0" fontId="3" fillId="17" borderId="38" xfId="0" applyFont="1" applyFill="1" applyBorder="1" applyAlignment="1">
      <alignment horizontal="center" vertical="center"/>
    </xf>
    <xf numFmtId="0" fontId="3" fillId="17" borderId="39" xfId="0" applyFont="1" applyFill="1" applyBorder="1" applyAlignment="1">
      <alignment horizontal="center" vertical="center"/>
    </xf>
    <xf numFmtId="0" fontId="3" fillId="17" borderId="40" xfId="0" applyFont="1" applyFill="1" applyBorder="1" applyAlignment="1">
      <alignment horizontal="center" vertical="center"/>
    </xf>
    <xf numFmtId="0" fontId="0" fillId="13" borderId="38" xfId="0" applyFill="1" applyBorder="1" applyAlignment="1">
      <alignment horizontal="center" vertical="center"/>
    </xf>
    <xf numFmtId="0" fontId="0" fillId="13" borderId="39" xfId="0" applyFill="1" applyBorder="1" applyAlignment="1">
      <alignment horizontal="center" vertical="center"/>
    </xf>
    <xf numFmtId="0" fontId="0" fillId="13" borderId="40" xfId="0" applyFill="1" applyBorder="1" applyAlignment="1">
      <alignment horizontal="center" vertical="center"/>
    </xf>
    <xf numFmtId="0" fontId="0" fillId="4" borderId="36" xfId="0" applyFill="1" applyBorder="1" applyAlignment="1">
      <alignment horizontal="left" vertical="center" wrapText="1"/>
    </xf>
    <xf numFmtId="0" fontId="0" fillId="4" borderId="22" xfId="0" applyFill="1" applyBorder="1" applyAlignment="1">
      <alignment horizontal="left" vertical="center" wrapText="1"/>
    </xf>
    <xf numFmtId="0" fontId="0" fillId="4" borderId="37" xfId="0" applyFill="1" applyBorder="1" applyAlignment="1">
      <alignment horizontal="left" vertical="center" wrapText="1"/>
    </xf>
    <xf numFmtId="0" fontId="23" fillId="4" borderId="34"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35" xfId="0" applyFont="1" applyFill="1" applyBorder="1" applyAlignment="1">
      <alignment horizontal="center" vertical="center" wrapText="1"/>
    </xf>
    <xf numFmtId="0" fontId="0" fillId="4" borderId="34" xfId="0" applyFill="1" applyBorder="1" applyAlignment="1">
      <alignment horizontal="left" vertical="center" wrapText="1"/>
    </xf>
    <xf numFmtId="0" fontId="0" fillId="4" borderId="0" xfId="0" applyFill="1" applyBorder="1" applyAlignment="1">
      <alignment horizontal="left" vertical="center" wrapText="1"/>
    </xf>
    <xf numFmtId="0" fontId="0" fillId="4" borderId="35" xfId="0" applyFill="1" applyBorder="1" applyAlignment="1">
      <alignment horizontal="left" vertical="center" wrapText="1"/>
    </xf>
    <xf numFmtId="0" fontId="51" fillId="4" borderId="0" xfId="0" applyFont="1" applyFill="1" applyAlignment="1">
      <alignment horizontal="center" vertical="center"/>
    </xf>
    <xf numFmtId="0" fontId="3" fillId="7" borderId="34"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12" borderId="38" xfId="0" applyFont="1" applyFill="1" applyBorder="1" applyAlignment="1">
      <alignment horizontal="center" vertical="center"/>
    </xf>
    <xf numFmtId="0" fontId="3" fillId="12" borderId="39" xfId="0" applyFont="1" applyFill="1" applyBorder="1" applyAlignment="1">
      <alignment horizontal="center" vertical="center"/>
    </xf>
    <xf numFmtId="0" fontId="3" fillId="12" borderId="40" xfId="0" applyFont="1" applyFill="1" applyBorder="1" applyAlignment="1">
      <alignment horizontal="center" vertical="center"/>
    </xf>
    <xf numFmtId="166" fontId="3" fillId="4" borderId="0" xfId="0" applyNumberFormat="1" applyFont="1" applyFill="1" applyBorder="1" applyAlignment="1" applyProtection="1">
      <alignment horizontal="center"/>
      <protection hidden="1"/>
    </xf>
    <xf numFmtId="166" fontId="0" fillId="4" borderId="0" xfId="0" applyNumberFormat="1" applyFill="1" applyBorder="1" applyAlignment="1" applyProtection="1">
      <alignment horizontal="center"/>
      <protection locked="0"/>
    </xf>
    <xf numFmtId="0" fontId="49" fillId="4" borderId="69" xfId="0" applyFont="1" applyFill="1" applyBorder="1" applyAlignment="1" applyProtection="1">
      <alignment horizontal="center" vertical="center" wrapText="1"/>
      <protection locked="0"/>
    </xf>
    <xf numFmtId="0" fontId="49" fillId="4" borderId="70" xfId="0" applyFont="1" applyFill="1" applyBorder="1" applyAlignment="1" applyProtection="1">
      <alignment horizontal="center" vertical="center" wrapText="1"/>
      <protection locked="0"/>
    </xf>
    <xf numFmtId="0" fontId="49" fillId="4" borderId="55" xfId="0" applyFont="1" applyFill="1" applyBorder="1" applyAlignment="1" applyProtection="1">
      <alignment horizontal="center" vertical="center" wrapText="1"/>
      <protection locked="0"/>
    </xf>
    <xf numFmtId="0" fontId="49" fillId="4" borderId="71" xfId="0" applyFont="1" applyFill="1" applyBorder="1" applyAlignment="1" applyProtection="1">
      <alignment horizontal="center" vertical="center" wrapText="1"/>
      <protection locked="0"/>
    </xf>
    <xf numFmtId="0" fontId="49" fillId="4" borderId="72" xfId="0" applyFont="1" applyFill="1" applyBorder="1" applyAlignment="1" applyProtection="1">
      <alignment horizontal="center" vertical="center" wrapText="1"/>
      <protection locked="0"/>
    </xf>
    <xf numFmtId="0" fontId="49" fillId="4" borderId="73" xfId="0" applyFont="1" applyFill="1" applyBorder="1" applyAlignment="1" applyProtection="1">
      <alignment horizontal="center" vertical="center" wrapText="1"/>
      <protection locked="0"/>
    </xf>
    <xf numFmtId="0" fontId="16" fillId="7" borderId="38" xfId="0" applyFont="1" applyFill="1" applyBorder="1" applyAlignment="1" applyProtection="1">
      <alignment horizontal="center" vertical="center" wrapText="1"/>
      <protection hidden="1"/>
    </xf>
    <xf numFmtId="0" fontId="16" fillId="7" borderId="39" xfId="0" applyFont="1" applyFill="1" applyBorder="1" applyAlignment="1" applyProtection="1">
      <alignment horizontal="center" vertical="center" wrapText="1"/>
      <protection hidden="1"/>
    </xf>
    <xf numFmtId="0" fontId="16" fillId="7" borderId="40" xfId="0" applyFont="1" applyFill="1" applyBorder="1" applyAlignment="1" applyProtection="1">
      <alignment horizontal="center" vertical="center" wrapText="1"/>
      <protection hidden="1"/>
    </xf>
    <xf numFmtId="0" fontId="49" fillId="4" borderId="43" xfId="0" applyFont="1" applyFill="1" applyBorder="1" applyAlignment="1" applyProtection="1">
      <alignment horizontal="center" vertical="center" wrapText="1"/>
      <protection locked="0"/>
    </xf>
    <xf numFmtId="0" fontId="49" fillId="4" borderId="23" xfId="0" applyFont="1" applyFill="1" applyBorder="1" applyAlignment="1" applyProtection="1">
      <alignment horizontal="center" vertical="center" wrapText="1"/>
      <protection locked="0"/>
    </xf>
    <xf numFmtId="0" fontId="49" fillId="4" borderId="44" xfId="0" applyFont="1" applyFill="1" applyBorder="1" applyAlignment="1" applyProtection="1">
      <alignment horizontal="center" vertical="center" wrapText="1"/>
      <protection locked="0"/>
    </xf>
    <xf numFmtId="0" fontId="49" fillId="4" borderId="61" xfId="0" applyFont="1" applyFill="1" applyBorder="1" applyAlignment="1" applyProtection="1">
      <alignment horizontal="center" vertical="center" wrapText="1"/>
      <protection locked="0"/>
    </xf>
    <xf numFmtId="0" fontId="49" fillId="4" borderId="60" xfId="0" applyFont="1" applyFill="1" applyBorder="1" applyAlignment="1" applyProtection="1">
      <alignment horizontal="center" vertical="center" wrapText="1"/>
      <protection locked="0"/>
    </xf>
    <xf numFmtId="0" fontId="49" fillId="4" borderId="62" xfId="0" applyFont="1" applyFill="1" applyBorder="1" applyAlignment="1" applyProtection="1">
      <alignment horizontal="center" vertical="center" wrapText="1"/>
      <protection locked="0"/>
    </xf>
    <xf numFmtId="0" fontId="49" fillId="4" borderId="34" xfId="0" applyFont="1" applyFill="1" applyBorder="1" applyAlignment="1" applyProtection="1">
      <alignment horizontal="center" vertical="center" wrapText="1"/>
      <protection locked="0"/>
    </xf>
    <xf numFmtId="0" fontId="49" fillId="4" borderId="0" xfId="0" applyFont="1" applyFill="1" applyBorder="1" applyAlignment="1" applyProtection="1">
      <alignment horizontal="center" vertical="center" wrapText="1"/>
      <protection locked="0"/>
    </xf>
    <xf numFmtId="0" fontId="49" fillId="4" borderId="35" xfId="0" applyFont="1" applyFill="1" applyBorder="1" applyAlignment="1" applyProtection="1">
      <alignment horizontal="center" vertical="center" wrapText="1"/>
      <protection locked="0"/>
    </xf>
    <xf numFmtId="0" fontId="49" fillId="4" borderId="36" xfId="0" applyFont="1" applyFill="1" applyBorder="1" applyAlignment="1" applyProtection="1">
      <alignment horizontal="center" vertical="center" wrapText="1"/>
      <protection locked="0"/>
    </xf>
    <xf numFmtId="0" fontId="49" fillId="4" borderId="22" xfId="0" applyFont="1" applyFill="1" applyBorder="1" applyAlignment="1" applyProtection="1">
      <alignment horizontal="center" vertical="center" wrapText="1"/>
      <protection locked="0"/>
    </xf>
    <xf numFmtId="0" fontId="49" fillId="4" borderId="37" xfId="0" applyFont="1" applyFill="1" applyBorder="1" applyAlignment="1" applyProtection="1">
      <alignment horizontal="center" vertical="center" wrapText="1"/>
      <protection locked="0"/>
    </xf>
    <xf numFmtId="0" fontId="49" fillId="4" borderId="25" xfId="0" applyFont="1" applyFill="1" applyBorder="1" applyAlignment="1" applyProtection="1">
      <alignment horizontal="center" vertical="center" wrapText="1"/>
      <protection locked="0"/>
    </xf>
    <xf numFmtId="0" fontId="49" fillId="4" borderId="59" xfId="0" applyFont="1" applyFill="1" applyBorder="1" applyAlignment="1" applyProtection="1">
      <alignment horizontal="center" vertical="center" wrapText="1"/>
      <protection locked="0"/>
    </xf>
    <xf numFmtId="0" fontId="49" fillId="4" borderId="57" xfId="0" applyFont="1" applyFill="1" applyBorder="1" applyAlignment="1" applyProtection="1">
      <alignment horizontal="center" vertical="center" wrapText="1"/>
      <protection locked="0"/>
    </xf>
    <xf numFmtId="0" fontId="49" fillId="4" borderId="56" xfId="0" applyFont="1" applyFill="1" applyBorder="1" applyAlignment="1" applyProtection="1">
      <alignment horizontal="center" vertical="center" wrapText="1"/>
      <protection locked="0"/>
    </xf>
    <xf numFmtId="0" fontId="3" fillId="7" borderId="38" xfId="0" applyFont="1" applyFill="1" applyBorder="1" applyAlignment="1" applyProtection="1">
      <alignment horizontal="center" vertical="center" wrapText="1"/>
      <protection hidden="1"/>
    </xf>
    <xf numFmtId="0" fontId="3" fillId="7" borderId="39" xfId="0" applyFont="1" applyFill="1" applyBorder="1" applyAlignment="1" applyProtection="1">
      <alignment horizontal="center" vertical="center" wrapText="1"/>
      <protection hidden="1"/>
    </xf>
    <xf numFmtId="0" fontId="3" fillId="7" borderId="40" xfId="0" applyFont="1" applyFill="1" applyBorder="1" applyAlignment="1" applyProtection="1">
      <alignment horizontal="center" vertical="center" wrapText="1"/>
      <protection hidden="1"/>
    </xf>
    <xf numFmtId="0" fontId="49" fillId="4" borderId="0" xfId="0" applyFont="1" applyFill="1" applyBorder="1" applyAlignment="1" applyProtection="1">
      <alignment vertical="center" wrapText="1"/>
      <protection hidden="1"/>
    </xf>
    <xf numFmtId="0" fontId="49" fillId="4" borderId="50" xfId="0" applyFont="1" applyFill="1" applyBorder="1" applyAlignment="1" applyProtection="1">
      <alignment vertical="center" wrapText="1"/>
      <protection hidden="1"/>
    </xf>
    <xf numFmtId="0" fontId="48" fillId="10" borderId="38" xfId="0" applyFont="1" applyFill="1" applyBorder="1" applyAlignment="1" applyProtection="1">
      <alignment horizontal="center"/>
      <protection hidden="1"/>
    </xf>
    <xf numFmtId="0" fontId="48" fillId="10" borderId="39" xfId="0" applyFont="1" applyFill="1" applyBorder="1" applyAlignment="1" applyProtection="1">
      <alignment horizontal="center"/>
      <protection hidden="1"/>
    </xf>
    <xf numFmtId="0" fontId="48" fillId="10" borderId="40" xfId="0" applyFont="1" applyFill="1" applyBorder="1" applyAlignment="1" applyProtection="1">
      <alignment horizontal="center"/>
      <protection hidden="1"/>
    </xf>
    <xf numFmtId="173" fontId="12" fillId="2" borderId="38" xfId="0" applyNumberFormat="1" applyFont="1" applyFill="1" applyBorder="1" applyAlignment="1" applyProtection="1">
      <alignment horizontal="center" vertical="center" wrapText="1"/>
      <protection locked="0"/>
    </xf>
    <xf numFmtId="173" fontId="12" fillId="2" borderId="39" xfId="0" applyNumberFormat="1" applyFont="1" applyFill="1" applyBorder="1" applyAlignment="1" applyProtection="1">
      <alignment horizontal="center" vertical="center" wrapText="1"/>
      <protection locked="0"/>
    </xf>
    <xf numFmtId="173" fontId="12" fillId="2" borderId="40" xfId="0" applyNumberFormat="1" applyFont="1" applyFill="1" applyBorder="1" applyAlignment="1" applyProtection="1">
      <alignment horizontal="center" vertical="center" wrapText="1"/>
      <protection locked="0"/>
    </xf>
    <xf numFmtId="0" fontId="0" fillId="0" borderId="38"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3" fillId="11" borderId="38" xfId="0" applyFont="1" applyFill="1" applyBorder="1" applyAlignment="1" applyProtection="1">
      <alignment horizontal="center"/>
      <protection hidden="1"/>
    </xf>
    <xf numFmtId="0" fontId="3" fillId="11" borderId="39" xfId="0" applyFont="1" applyFill="1" applyBorder="1" applyAlignment="1" applyProtection="1">
      <alignment horizontal="center"/>
      <protection hidden="1"/>
    </xf>
    <xf numFmtId="0" fontId="3" fillId="11" borderId="40" xfId="0" applyFont="1" applyFill="1" applyBorder="1" applyAlignment="1" applyProtection="1">
      <alignment horizontal="center"/>
      <protection hidden="1"/>
    </xf>
    <xf numFmtId="0" fontId="0" fillId="4" borderId="38" xfId="0" applyFill="1" applyBorder="1" applyAlignment="1" applyProtection="1">
      <alignment horizontal="center"/>
      <protection locked="0"/>
    </xf>
    <xf numFmtId="0" fontId="0" fillId="4" borderId="39" xfId="0" applyFill="1" applyBorder="1" applyAlignment="1" applyProtection="1">
      <alignment horizontal="center"/>
      <protection locked="0"/>
    </xf>
    <xf numFmtId="0" fontId="0" fillId="4" borderId="40" xfId="0" applyFill="1" applyBorder="1" applyAlignment="1" applyProtection="1">
      <alignment horizontal="center"/>
      <protection locked="0"/>
    </xf>
    <xf numFmtId="0" fontId="3" fillId="11" borderId="0" xfId="0" applyFont="1" applyFill="1" applyBorder="1" applyAlignment="1" applyProtection="1">
      <alignment horizontal="center"/>
      <protection hidden="1"/>
    </xf>
    <xf numFmtId="0" fontId="3" fillId="11" borderId="35" xfId="0" applyFont="1" applyFill="1" applyBorder="1" applyAlignment="1" applyProtection="1">
      <alignment horizontal="center"/>
      <protection hidden="1"/>
    </xf>
    <xf numFmtId="0" fontId="13" fillId="7" borderId="38" xfId="0" applyFont="1" applyFill="1" applyBorder="1" applyAlignment="1" applyProtection="1">
      <alignment horizontal="center" vertical="center" wrapText="1"/>
      <protection hidden="1"/>
    </xf>
    <xf numFmtId="0" fontId="13" fillId="7" borderId="39" xfId="0" applyFont="1" applyFill="1" applyBorder="1" applyAlignment="1" applyProtection="1">
      <alignment horizontal="center" vertical="center" wrapText="1"/>
      <protection hidden="1"/>
    </xf>
    <xf numFmtId="0" fontId="13" fillId="7" borderId="40" xfId="0" applyFont="1" applyFill="1" applyBorder="1" applyAlignment="1" applyProtection="1">
      <alignment horizontal="center" vertical="center" wrapText="1"/>
      <protection hidden="1"/>
    </xf>
    <xf numFmtId="0" fontId="49" fillId="4" borderId="47" xfId="0" applyFont="1" applyFill="1" applyBorder="1" applyAlignment="1" applyProtection="1">
      <alignment horizontal="center" vertical="center" wrapText="1"/>
      <protection locked="0"/>
    </xf>
    <xf numFmtId="0" fontId="49" fillId="4" borderId="24" xfId="0" applyFont="1" applyFill="1" applyBorder="1" applyAlignment="1" applyProtection="1">
      <alignment horizontal="center" vertical="center" wrapText="1"/>
      <protection locked="0"/>
    </xf>
    <xf numFmtId="0" fontId="16" fillId="7" borderId="43" xfId="0" applyFont="1" applyFill="1" applyBorder="1" applyAlignment="1" applyProtection="1">
      <alignment horizontal="center" vertical="center" wrapText="1"/>
      <protection hidden="1"/>
    </xf>
    <xf numFmtId="0" fontId="16" fillId="7" borderId="44" xfId="0" applyFont="1" applyFill="1" applyBorder="1" applyAlignment="1" applyProtection="1">
      <alignment horizontal="center" vertical="center" wrapText="1"/>
      <protection hidden="1"/>
    </xf>
    <xf numFmtId="0" fontId="16" fillId="7" borderId="34" xfId="0" applyFont="1" applyFill="1" applyBorder="1" applyAlignment="1" applyProtection="1">
      <alignment horizontal="center" vertical="center" wrapText="1"/>
      <protection hidden="1"/>
    </xf>
    <xf numFmtId="0" fontId="16" fillId="7" borderId="35" xfId="0" applyFont="1" applyFill="1" applyBorder="1" applyAlignment="1" applyProtection="1">
      <alignment horizontal="center" vertical="center" wrapText="1"/>
      <protection hidden="1"/>
    </xf>
    <xf numFmtId="166" fontId="0" fillId="4" borderId="38" xfId="0" applyNumberFormat="1" applyFill="1" applyBorder="1" applyAlignment="1" applyProtection="1">
      <alignment horizontal="center"/>
      <protection locked="0"/>
    </xf>
    <xf numFmtId="166" fontId="0" fillId="4" borderId="39" xfId="0" applyNumberFormat="1" applyFill="1" applyBorder="1" applyAlignment="1" applyProtection="1">
      <alignment horizontal="center"/>
      <protection locked="0"/>
    </xf>
    <xf numFmtId="166" fontId="0" fillId="4" borderId="40" xfId="0" applyNumberFormat="1" applyFill="1" applyBorder="1" applyAlignment="1" applyProtection="1">
      <alignment horizontal="center"/>
      <protection locked="0"/>
    </xf>
    <xf numFmtId="0" fontId="3" fillId="4" borderId="38" xfId="0" applyFont="1" applyFill="1" applyBorder="1" applyAlignment="1" applyProtection="1">
      <alignment horizontal="center"/>
      <protection hidden="1"/>
    </xf>
    <xf numFmtId="0" fontId="3" fillId="4" borderId="39" xfId="0" applyFont="1" applyFill="1" applyBorder="1" applyAlignment="1" applyProtection="1">
      <alignment horizontal="center"/>
      <protection hidden="1"/>
    </xf>
    <xf numFmtId="0" fontId="3" fillId="4" borderId="40" xfId="0" applyFont="1" applyFill="1" applyBorder="1" applyAlignment="1" applyProtection="1">
      <alignment horizontal="center"/>
      <protection hidden="1"/>
    </xf>
    <xf numFmtId="0" fontId="3" fillId="7" borderId="34" xfId="0" applyFont="1" applyFill="1" applyBorder="1" applyAlignment="1" applyProtection="1">
      <alignment horizontal="center" vertical="center" wrapText="1"/>
      <protection hidden="1"/>
    </xf>
    <xf numFmtId="0" fontId="3" fillId="7" borderId="0" xfId="0" applyFont="1" applyFill="1" applyBorder="1" applyAlignment="1" applyProtection="1">
      <alignment horizontal="center" vertical="center" wrapText="1"/>
      <protection hidden="1"/>
    </xf>
    <xf numFmtId="0" fontId="3" fillId="7" borderId="35" xfId="0" applyFont="1" applyFill="1" applyBorder="1" applyAlignment="1" applyProtection="1">
      <alignment horizontal="center" vertical="center" wrapText="1"/>
      <protection hidden="1"/>
    </xf>
    <xf numFmtId="174" fontId="3" fillId="0" borderId="43" xfId="0" applyNumberFormat="1" applyFont="1" applyFill="1" applyBorder="1" applyAlignment="1" applyProtection="1">
      <alignment horizontal="center" vertical="center" wrapText="1"/>
      <protection locked="0"/>
    </xf>
    <xf numFmtId="174" fontId="3" fillId="0" borderId="44" xfId="0" applyNumberFormat="1" applyFont="1" applyFill="1" applyBorder="1" applyAlignment="1" applyProtection="1">
      <alignment horizontal="center" vertical="center" wrapText="1"/>
      <protection locked="0"/>
    </xf>
    <xf numFmtId="166" fontId="0" fillId="4" borderId="23" xfId="0" applyNumberFormat="1" applyFill="1" applyBorder="1" applyAlignment="1" applyProtection="1">
      <alignment horizontal="center"/>
      <protection locked="0"/>
    </xf>
    <xf numFmtId="0" fontId="50" fillId="4" borderId="0" xfId="0" applyFont="1" applyFill="1" applyAlignment="1" applyProtection="1">
      <alignment horizontal="center" vertical="center"/>
      <protection hidden="1"/>
    </xf>
    <xf numFmtId="1" fontId="16" fillId="0" borderId="38" xfId="0" applyNumberFormat="1" applyFont="1" applyFill="1" applyBorder="1" applyAlignment="1" applyProtection="1">
      <alignment horizontal="center" vertical="center" wrapText="1"/>
      <protection locked="0"/>
    </xf>
    <xf numFmtId="1" fontId="16" fillId="0" borderId="40" xfId="0" applyNumberFormat="1" applyFont="1" applyFill="1" applyBorder="1" applyAlignment="1" applyProtection="1">
      <alignment horizontal="center" vertical="center" wrapText="1"/>
      <protection locked="0"/>
    </xf>
    <xf numFmtId="0" fontId="3" fillId="10" borderId="38" xfId="0" applyFont="1" applyFill="1" applyBorder="1" applyAlignment="1" applyProtection="1">
      <alignment horizontal="center"/>
      <protection hidden="1"/>
    </xf>
    <xf numFmtId="0" fontId="3" fillId="10" borderId="40" xfId="0" applyFont="1" applyFill="1" applyBorder="1" applyAlignment="1" applyProtection="1">
      <alignment horizontal="center"/>
      <protection hidden="1"/>
    </xf>
    <xf numFmtId="0" fontId="3" fillId="10" borderId="39" xfId="0" applyFont="1" applyFill="1" applyBorder="1" applyAlignment="1" applyProtection="1">
      <alignment horizontal="center"/>
      <protection hidden="1"/>
    </xf>
    <xf numFmtId="0" fontId="8" fillId="2" borderId="14" xfId="0" applyFont="1" applyFill="1" applyBorder="1" applyAlignment="1" applyProtection="1">
      <alignment vertical="center" wrapText="1"/>
      <protection hidden="1"/>
    </xf>
    <xf numFmtId="0" fontId="5" fillId="0" borderId="2" xfId="0" applyFont="1" applyBorder="1" applyAlignment="1" applyProtection="1">
      <alignment vertical="center"/>
      <protection hidden="1"/>
    </xf>
    <xf numFmtId="0" fontId="5" fillId="0" borderId="15" xfId="0" applyFont="1" applyBorder="1" applyAlignment="1" applyProtection="1">
      <alignment vertical="center"/>
      <protection hidden="1"/>
    </xf>
    <xf numFmtId="9" fontId="12" fillId="2" borderId="17" xfId="2" applyNumberFormat="1" applyFont="1" applyFill="1" applyBorder="1" applyAlignment="1" applyProtection="1">
      <alignment horizontal="center" vertical="center" wrapText="1"/>
      <protection hidden="1"/>
    </xf>
    <xf numFmtId="9" fontId="5" fillId="0" borderId="18" xfId="2" applyNumberFormat="1" applyFont="1" applyBorder="1" applyAlignment="1" applyProtection="1">
      <alignment vertical="center"/>
      <protection hidden="1"/>
    </xf>
    <xf numFmtId="0" fontId="4" fillId="2" borderId="0" xfId="0" applyFont="1" applyFill="1" applyBorder="1" applyAlignment="1" applyProtection="1">
      <alignment wrapText="1"/>
    </xf>
    <xf numFmtId="0" fontId="5" fillId="0" borderId="0" xfId="0" applyFont="1" applyBorder="1" applyAlignment="1" applyProtection="1">
      <alignment vertical="center"/>
    </xf>
    <xf numFmtId="0" fontId="7" fillId="2" borderId="21" xfId="0" applyFont="1" applyFill="1" applyBorder="1" applyAlignment="1" applyProtection="1">
      <alignment horizontal="center" wrapText="1"/>
    </xf>
    <xf numFmtId="0" fontId="5" fillId="4" borderId="21" xfId="0" applyFont="1" applyFill="1" applyBorder="1" applyAlignment="1" applyProtection="1">
      <alignment vertical="center"/>
    </xf>
    <xf numFmtId="0" fontId="8" fillId="2" borderId="9" xfId="0" applyFont="1" applyFill="1" applyBorder="1" applyAlignment="1" applyProtection="1">
      <alignment vertical="center" wrapText="1"/>
      <protection hidden="1"/>
    </xf>
    <xf numFmtId="0" fontId="5" fillId="0" borderId="1" xfId="0" applyFont="1" applyBorder="1" applyAlignment="1" applyProtection="1">
      <alignment vertical="center"/>
      <protection hidden="1"/>
    </xf>
    <xf numFmtId="0" fontId="5" fillId="0" borderId="10" xfId="0" applyFont="1" applyBorder="1" applyAlignment="1" applyProtection="1">
      <alignment vertical="center"/>
      <protection hidden="1"/>
    </xf>
    <xf numFmtId="9" fontId="12" fillId="2" borderId="12" xfId="2" applyNumberFormat="1" applyFont="1" applyFill="1" applyBorder="1" applyAlignment="1" applyProtection="1">
      <alignment horizontal="center" vertical="center" wrapText="1"/>
      <protection hidden="1"/>
    </xf>
    <xf numFmtId="9" fontId="5" fillId="0" borderId="13" xfId="2" applyNumberFormat="1" applyFont="1" applyBorder="1" applyAlignment="1" applyProtection="1">
      <alignment vertical="center"/>
      <protection hidden="1"/>
    </xf>
    <xf numFmtId="0" fontId="4" fillId="14" borderId="0" xfId="0" applyFont="1" applyFill="1" applyBorder="1" applyAlignment="1" applyProtection="1">
      <alignment horizontal="center" vertical="center" wrapText="1"/>
    </xf>
    <xf numFmtId="0" fontId="14" fillId="18" borderId="3" xfId="0" applyFont="1" applyFill="1" applyBorder="1" applyAlignment="1" applyProtection="1">
      <alignment vertical="center" wrapText="1"/>
      <protection locked="0"/>
    </xf>
    <xf numFmtId="0" fontId="14" fillId="18" borderId="8" xfId="0" applyFont="1" applyFill="1" applyBorder="1" applyAlignment="1" applyProtection="1">
      <alignment vertical="center" wrapText="1"/>
      <protection locked="0"/>
    </xf>
    <xf numFmtId="0" fontId="0" fillId="0" borderId="0" xfId="0" applyBorder="1" applyAlignment="1" applyProtection="1">
      <alignment horizontal="center"/>
    </xf>
    <xf numFmtId="0" fontId="15" fillId="16" borderId="3" xfId="0" applyFont="1" applyFill="1" applyBorder="1" applyAlignment="1" applyProtection="1">
      <alignment horizontal="center" vertical="center" wrapText="1"/>
    </xf>
    <xf numFmtId="0" fontId="15" fillId="16" borderId="4" xfId="0" applyFont="1" applyFill="1" applyBorder="1" applyAlignment="1" applyProtection="1">
      <alignment horizontal="center" vertical="center" wrapText="1"/>
    </xf>
    <xf numFmtId="0" fontId="15" fillId="16" borderId="41" xfId="0" applyFont="1" applyFill="1" applyBorder="1" applyAlignment="1" applyProtection="1">
      <alignment horizontal="center" vertical="center" wrapText="1"/>
    </xf>
    <xf numFmtId="0" fontId="19" fillId="17" borderId="8" xfId="0" applyFont="1" applyFill="1" applyBorder="1" applyAlignment="1" applyProtection="1">
      <alignment vertical="center"/>
      <protection locked="0"/>
    </xf>
    <xf numFmtId="0" fontId="15" fillId="16" borderId="47" xfId="0" applyFont="1" applyFill="1" applyBorder="1" applyAlignment="1" applyProtection="1">
      <alignment horizontal="center" vertical="center"/>
    </xf>
    <xf numFmtId="0" fontId="15" fillId="16" borderId="24" xfId="0" applyFont="1" applyFill="1" applyBorder="1" applyAlignment="1" applyProtection="1">
      <alignment horizontal="center" vertical="center"/>
    </xf>
    <xf numFmtId="0" fontId="15" fillId="16" borderId="4" xfId="0" applyFont="1" applyFill="1" applyBorder="1" applyAlignment="1" applyProtection="1">
      <alignment horizontal="center" vertical="center"/>
    </xf>
    <xf numFmtId="0" fontId="15" fillId="16" borderId="74" xfId="0" applyFont="1" applyFill="1" applyBorder="1"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horizontal="center" vertical="center"/>
    </xf>
    <xf numFmtId="0" fontId="15" fillId="16" borderId="38" xfId="0" applyFont="1" applyFill="1" applyBorder="1" applyAlignment="1" applyProtection="1">
      <alignment horizontal="center" vertical="center"/>
    </xf>
    <xf numFmtId="0" fontId="15" fillId="16" borderId="39" xfId="0" applyFont="1" applyFill="1" applyBorder="1" applyAlignment="1" applyProtection="1">
      <alignment horizontal="center" vertical="center"/>
    </xf>
    <xf numFmtId="0" fontId="15" fillId="16" borderId="40" xfId="0" applyFont="1" applyFill="1" applyBorder="1" applyAlignment="1" applyProtection="1">
      <alignment horizontal="center" vertical="center"/>
    </xf>
    <xf numFmtId="0" fontId="8" fillId="2" borderId="3" xfId="0" applyFont="1" applyFill="1" applyBorder="1" applyAlignment="1" applyProtection="1">
      <alignment vertical="center" wrapText="1"/>
      <protection hidden="1"/>
    </xf>
    <xf numFmtId="0" fontId="5" fillId="0" borderId="4" xfId="0" applyFont="1" applyBorder="1" applyAlignment="1" applyProtection="1">
      <alignment vertical="center"/>
      <protection hidden="1"/>
    </xf>
    <xf numFmtId="0" fontId="5" fillId="0" borderId="5" xfId="0" applyFont="1" applyBorder="1" applyAlignment="1" applyProtection="1">
      <alignment vertical="center"/>
      <protection hidden="1"/>
    </xf>
    <xf numFmtId="0" fontId="8" fillId="2" borderId="38" xfId="0" applyFont="1" applyFill="1" applyBorder="1" applyAlignment="1" applyProtection="1">
      <alignment horizontal="center"/>
      <protection hidden="1"/>
    </xf>
    <xf numFmtId="0" fontId="5" fillId="0" borderId="40" xfId="0" applyFont="1" applyBorder="1" applyAlignment="1" applyProtection="1">
      <alignment vertical="center"/>
      <protection hidden="1"/>
    </xf>
    <xf numFmtId="0" fontId="15" fillId="15" borderId="3" xfId="0" applyFont="1" applyFill="1" applyBorder="1" applyAlignment="1" applyProtection="1">
      <alignment horizontal="center" vertical="center" wrapText="1"/>
      <protection hidden="1"/>
    </xf>
    <xf numFmtId="0" fontId="5" fillId="12" borderId="8" xfId="0" applyFont="1" applyFill="1" applyBorder="1" applyAlignment="1" applyProtection="1">
      <alignment vertical="center"/>
      <protection hidden="1"/>
    </xf>
    <xf numFmtId="0" fontId="19" fillId="17" borderId="8" xfId="0" applyFont="1" applyFill="1" applyBorder="1" applyAlignment="1" applyProtection="1">
      <alignment vertical="center" wrapText="1"/>
      <protection locked="0"/>
    </xf>
    <xf numFmtId="0" fontId="4" fillId="19" borderId="0" xfId="0" applyFont="1" applyFill="1" applyBorder="1" applyAlignment="1" applyProtection="1">
      <alignment horizontal="center" vertical="center" wrapText="1"/>
    </xf>
    <xf numFmtId="0" fontId="5" fillId="17" borderId="0" xfId="0" applyFont="1" applyFill="1" applyBorder="1" applyAlignment="1" applyProtection="1">
      <alignment vertical="center"/>
    </xf>
    <xf numFmtId="0" fontId="6" fillId="2" borderId="2" xfId="0" applyFont="1" applyFill="1" applyBorder="1" applyAlignment="1" applyProtection="1">
      <alignment horizontal="center" wrapText="1"/>
    </xf>
    <xf numFmtId="0" fontId="5" fillId="4" borderId="2" xfId="0" applyFont="1" applyFill="1" applyBorder="1" applyAlignment="1" applyProtection="1">
      <alignment horizontal="center" vertical="center"/>
    </xf>
    <xf numFmtId="0" fontId="42" fillId="2" borderId="0" xfId="0" applyFont="1" applyFill="1" applyBorder="1" applyAlignment="1" applyProtection="1">
      <alignment horizontal="center" vertical="center" wrapText="1"/>
    </xf>
    <xf numFmtId="0" fontId="10" fillId="15" borderId="7" xfId="0" applyFont="1" applyFill="1" applyBorder="1" applyAlignment="1" applyProtection="1">
      <alignment horizontal="center" vertical="center" wrapText="1"/>
      <protection hidden="1"/>
    </xf>
    <xf numFmtId="0" fontId="17" fillId="12" borderId="8" xfId="0" applyFont="1" applyFill="1" applyBorder="1" applyAlignment="1" applyProtection="1">
      <alignment vertical="center"/>
      <protection hidden="1"/>
    </xf>
    <xf numFmtId="0" fontId="25" fillId="2" borderId="0" xfId="0" applyFont="1" applyFill="1" applyBorder="1" applyAlignment="1" applyProtection="1">
      <alignment horizontal="center" vertical="center" wrapText="1"/>
      <protection hidden="1"/>
    </xf>
    <xf numFmtId="166" fontId="6" fillId="0" borderId="1" xfId="0" applyNumberFormat="1" applyFont="1" applyFill="1" applyBorder="1" applyAlignment="1" applyProtection="1">
      <alignment horizontal="center" wrapText="1"/>
      <protection hidden="1"/>
    </xf>
    <xf numFmtId="166" fontId="5" fillId="0" borderId="1" xfId="0" applyNumberFormat="1" applyFont="1" applyFill="1" applyBorder="1" applyAlignment="1" applyProtection="1">
      <alignment horizontal="center" vertical="center"/>
      <protection hidden="1"/>
    </xf>
    <xf numFmtId="0" fontId="18" fillId="2" borderId="0" xfId="0" applyFont="1" applyFill="1" applyBorder="1" applyAlignment="1" applyProtection="1">
      <alignment horizontal="center" wrapText="1"/>
    </xf>
    <xf numFmtId="0" fontId="8" fillId="15" borderId="3" xfId="0" applyFont="1" applyFill="1" applyBorder="1" applyAlignment="1" applyProtection="1">
      <alignment horizontal="center" vertical="center" wrapText="1"/>
      <protection hidden="1"/>
    </xf>
    <xf numFmtId="0" fontId="5" fillId="12" borderId="4" xfId="0" applyFont="1" applyFill="1" applyBorder="1" applyAlignment="1" applyProtection="1">
      <alignment vertical="center"/>
      <protection hidden="1"/>
    </xf>
    <xf numFmtId="0" fontId="5" fillId="12" borderId="5" xfId="0" applyFont="1" applyFill="1" applyBorder="1" applyAlignment="1" applyProtection="1">
      <alignment vertical="center"/>
      <protection hidden="1"/>
    </xf>
    <xf numFmtId="0" fontId="3" fillId="2" borderId="24" xfId="0" applyFont="1" applyFill="1" applyBorder="1" applyAlignment="1" applyProtection="1">
      <alignment horizontal="center" vertical="center" wrapText="1"/>
    </xf>
    <xf numFmtId="9" fontId="7" fillId="2" borderId="0" xfId="0" applyNumberFormat="1" applyFont="1" applyFill="1" applyBorder="1" applyAlignment="1" applyProtection="1">
      <alignment horizontal="center" vertical="center" wrapText="1"/>
      <protection locked="0"/>
    </xf>
    <xf numFmtId="0" fontId="50" fillId="4" borderId="0" xfId="0" applyFont="1" applyFill="1" applyAlignment="1">
      <alignment horizontal="center" vertical="center"/>
    </xf>
    <xf numFmtId="0" fontId="8" fillId="2" borderId="50" xfId="0" applyFont="1" applyFill="1" applyBorder="1" applyAlignment="1" applyProtection="1">
      <alignment horizontal="center" wrapText="1"/>
      <protection hidden="1"/>
    </xf>
    <xf numFmtId="0" fontId="8" fillId="2" borderId="0" xfId="0" applyFont="1" applyFill="1" applyBorder="1" applyAlignment="1" applyProtection="1">
      <alignment horizontal="center" wrapText="1"/>
      <protection hidden="1"/>
    </xf>
    <xf numFmtId="0" fontId="43" fillId="0" borderId="0" xfId="0" applyFont="1" applyAlignment="1" applyProtection="1">
      <alignment horizontal="center" vertical="center"/>
      <protection hidden="1"/>
    </xf>
    <xf numFmtId="0" fontId="3" fillId="0" borderId="0" xfId="0" applyFont="1" applyBorder="1" applyAlignment="1" applyProtection="1">
      <alignment horizontal="center"/>
    </xf>
    <xf numFmtId="0" fontId="3" fillId="0" borderId="0" xfId="0" applyFont="1" applyBorder="1" applyAlignment="1" applyProtection="1">
      <alignment horizontal="left"/>
    </xf>
    <xf numFmtId="0" fontId="4" fillId="16" borderId="3" xfId="0" applyFont="1" applyFill="1" applyBorder="1" applyAlignment="1" applyProtection="1">
      <alignment horizontal="center" vertical="center" wrapText="1"/>
    </xf>
    <xf numFmtId="0" fontId="4" fillId="16" borderId="4" xfId="0" applyFont="1" applyFill="1" applyBorder="1" applyAlignment="1" applyProtection="1">
      <alignment horizontal="center" vertical="center" wrapText="1"/>
    </xf>
    <xf numFmtId="0" fontId="4" fillId="16" borderId="8" xfId="0" applyFont="1" applyFill="1" applyBorder="1" applyAlignment="1" applyProtection="1">
      <alignment horizontal="center" vertical="center" wrapText="1"/>
    </xf>
    <xf numFmtId="0" fontId="46" fillId="0" borderId="25" xfId="0" applyFont="1" applyBorder="1" applyAlignment="1" applyProtection="1">
      <alignment horizontal="center" vertical="center" wrapText="1"/>
      <protection hidden="1"/>
    </xf>
    <xf numFmtId="0" fontId="46" fillId="0" borderId="0" xfId="0" applyFont="1" applyBorder="1" applyAlignment="1" applyProtection="1">
      <alignment horizontal="center" vertical="center" wrapText="1"/>
      <protection hidden="1"/>
    </xf>
    <xf numFmtId="9" fontId="14" fillId="2" borderId="76" xfId="2" applyNumberFormat="1" applyFont="1" applyFill="1" applyBorder="1" applyAlignment="1" applyProtection="1">
      <alignment horizontal="center" vertical="center"/>
      <protection hidden="1"/>
    </xf>
    <xf numFmtId="9" fontId="14" fillId="2" borderId="77" xfId="2" applyNumberFormat="1" applyFont="1" applyFill="1" applyBorder="1" applyAlignment="1" applyProtection="1">
      <alignment horizontal="center" vertical="center"/>
      <protection hidden="1"/>
    </xf>
    <xf numFmtId="0" fontId="24" fillId="0" borderId="0" xfId="0" applyFont="1" applyAlignment="1" applyProtection="1">
      <alignment horizontal="center" vertical="center" wrapText="1"/>
      <protection hidden="1"/>
    </xf>
    <xf numFmtId="0" fontId="24" fillId="0" borderId="24" xfId="0" applyFont="1" applyBorder="1" applyAlignment="1" applyProtection="1">
      <alignment horizontal="center" vertical="center" wrapText="1"/>
      <protection hidden="1"/>
    </xf>
    <xf numFmtId="0" fontId="4" fillId="14" borderId="0" xfId="0" applyFont="1" applyFill="1" applyBorder="1" applyAlignment="1" applyProtection="1">
      <alignment horizontal="center" vertical="center" wrapText="1"/>
      <protection hidden="1"/>
    </xf>
    <xf numFmtId="0" fontId="44" fillId="0" borderId="0" xfId="0" applyFont="1" applyFill="1" applyBorder="1" applyAlignment="1" applyProtection="1">
      <alignment horizontal="center" vertical="center"/>
      <protection hidden="1"/>
    </xf>
    <xf numFmtId="0" fontId="44" fillId="2" borderId="0" xfId="0" applyFont="1" applyFill="1" applyBorder="1" applyAlignment="1" applyProtection="1">
      <alignment horizontal="center" vertical="center" wrapText="1"/>
      <protection hidden="1"/>
    </xf>
    <xf numFmtId="0" fontId="44" fillId="2" borderId="24" xfId="0" applyFont="1" applyFill="1" applyBorder="1" applyAlignment="1" applyProtection="1">
      <alignment horizontal="center" vertical="center"/>
      <protection hidden="1"/>
    </xf>
    <xf numFmtId="0" fontId="29" fillId="4" borderId="0" xfId="0" applyFont="1" applyFill="1" applyBorder="1" applyAlignment="1">
      <alignment horizontal="center"/>
    </xf>
    <xf numFmtId="0" fontId="32" fillId="4" borderId="27" xfId="8" applyFont="1" applyFill="1" applyBorder="1" applyAlignment="1">
      <alignment horizontal="center"/>
    </xf>
    <xf numFmtId="168" fontId="44" fillId="0" borderId="0" xfId="6" applyFont="1" applyAlignment="1">
      <alignment horizontal="center" wrapText="1"/>
    </xf>
  </cellXfs>
  <cellStyles count="10">
    <cellStyle name="Hipervínculo" xfId="9" builtinId="8"/>
    <cellStyle name="Millares 2" xfId="6"/>
    <cellStyle name="Moneda" xfId="1" builtinId="4"/>
    <cellStyle name="Moneda 2" xfId="7"/>
    <cellStyle name="Normal" xfId="0" builtinId="0"/>
    <cellStyle name="Normal 2" xfId="3"/>
    <cellStyle name="Normal 2 2" xfId="8"/>
    <cellStyle name="Normal 3" xfId="4"/>
    <cellStyle name="Normal 4" xfId="5"/>
    <cellStyle name="Porcentaje" xfId="2" builtinId="5"/>
  </cellStyles>
  <dxfs count="4">
    <dxf>
      <border>
        <left style="thin">
          <color auto="1"/>
        </left>
        <right style="thin">
          <color auto="1"/>
        </right>
        <top style="thin">
          <color auto="1"/>
        </top>
        <bottom style="thin">
          <color auto="1"/>
        </bottom>
        <vertical/>
        <horizontal/>
      </border>
    </dxf>
    <dxf>
      <fill>
        <patternFill>
          <bgColor theme="0" tint="-4.9989318521683403E-2"/>
        </patternFill>
      </fill>
    </dxf>
    <dxf>
      <fill>
        <patternFill patternType="none">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63D4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cilia/Dropbox/Planilla%20Excel/Plantillas%20a%20subir%202017/Seguimiento%20de%20trabajos%20en%20Excel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cilia/Dropbox/Planilla%20Excel/Plantillas%20a%20subir%202017/Ya%20subidas/Seguimiento%20de%20productos%20en%20Alquil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C-20021811/Downloads/ESTEBAN/CALCULADORAS%20RBT/Sistema%20FRANCES%20con%20gracia%20vEB.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C-20021811/Downloads/planilla-de-amortizacion-sistema-frances-con-periodo-de-graci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lientes"/>
      <sheetName val="Tipo de Trabajos"/>
      <sheetName val="Trabajos "/>
      <sheetName val="Estado de trabajos"/>
      <sheetName val="Estado de cobranzas"/>
    </sheetNames>
    <sheetDataSet>
      <sheetData sheetId="0"/>
      <sheetData sheetId="1">
        <row r="5">
          <cell r="B5" t="str">
            <v xml:space="preserve">DiMar </v>
          </cell>
        </row>
        <row r="6">
          <cell r="B6" t="str">
            <v>Victoria</v>
          </cell>
        </row>
        <row r="7">
          <cell r="B7" t="str">
            <v>Mue-B</v>
          </cell>
        </row>
        <row r="8">
          <cell r="B8" t="str">
            <v>Logitel</v>
          </cell>
        </row>
      </sheetData>
      <sheetData sheetId="2">
        <row r="5">
          <cell r="B5" t="str">
            <v>Fundas de almohadón</v>
          </cell>
        </row>
        <row r="6">
          <cell r="B6" t="str">
            <v>Individuales</v>
          </cell>
        </row>
        <row r="7">
          <cell r="B7" t="str">
            <v>Cortinas de Living</v>
          </cell>
        </row>
        <row r="8">
          <cell r="B8" t="str">
            <v>Mantel</v>
          </cell>
        </row>
        <row r="9">
          <cell r="B9" t="str">
            <v>Fundas de sillón</v>
          </cell>
        </row>
      </sheetData>
      <sheetData sheetId="3">
        <row r="5">
          <cell r="B5">
            <v>43113</v>
          </cell>
          <cell r="E5">
            <v>1</v>
          </cell>
          <cell r="G5" t="str">
            <v>Básicos</v>
          </cell>
          <cell r="H5">
            <v>2</v>
          </cell>
          <cell r="J5" t="str">
            <v>En Proceso</v>
          </cell>
        </row>
        <row r="6">
          <cell r="B6">
            <v>43114</v>
          </cell>
          <cell r="E6">
            <v>2</v>
          </cell>
          <cell r="G6" t="str">
            <v>Rústico</v>
          </cell>
          <cell r="H6">
            <v>1</v>
          </cell>
          <cell r="J6" t="str">
            <v>En Proceso</v>
          </cell>
        </row>
        <row r="7">
          <cell r="B7">
            <v>43114</v>
          </cell>
          <cell r="E7">
            <v>3</v>
          </cell>
          <cell r="G7" t="str">
            <v>BlackOut</v>
          </cell>
          <cell r="H7">
            <v>1</v>
          </cell>
          <cell r="J7" t="str">
            <v>En Proceso</v>
          </cell>
        </row>
        <row r="8">
          <cell r="B8">
            <v>43115</v>
          </cell>
          <cell r="E8">
            <v>4</v>
          </cell>
          <cell r="G8" t="str">
            <v>Básico</v>
          </cell>
          <cell r="H8">
            <v>2</v>
          </cell>
          <cell r="J8" t="str">
            <v>No Empezado</v>
          </cell>
        </row>
        <row r="9">
          <cell r="B9">
            <v>43116</v>
          </cell>
          <cell r="E9">
            <v>5</v>
          </cell>
          <cell r="G9" t="str">
            <v>Rústico</v>
          </cell>
          <cell r="H9">
            <v>2</v>
          </cell>
          <cell r="J9" t="str">
            <v>No Empezado</v>
          </cell>
        </row>
        <row r="10">
          <cell r="B10">
            <v>43117</v>
          </cell>
          <cell r="E10">
            <v>6</v>
          </cell>
          <cell r="G10" t="str">
            <v>Básico</v>
          </cell>
          <cell r="H10">
            <v>2</v>
          </cell>
          <cell r="J10" t="str">
            <v>No Empezado</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lientes"/>
      <sheetName val="Productos en Alquiler"/>
      <sheetName val="Registro"/>
      <sheetName val="Reporte"/>
      <sheetName val="Distribución"/>
      <sheetName val="Ayuda"/>
    </sheetNames>
    <sheetDataSet>
      <sheetData sheetId="0" refreshError="1"/>
      <sheetData sheetId="1">
        <row r="5">
          <cell r="B5" t="str">
            <v>Cliente</v>
          </cell>
        </row>
        <row r="6">
          <cell r="B6" t="str">
            <v>Valerio SRL</v>
          </cell>
        </row>
        <row r="7">
          <cell r="B7" t="str">
            <v>Miguel Mathew</v>
          </cell>
        </row>
        <row r="8">
          <cell r="B8" t="str">
            <v>Marco López</v>
          </cell>
        </row>
        <row r="9">
          <cell r="B9" t="str">
            <v>Juan Perez</v>
          </cell>
        </row>
        <row r="10">
          <cell r="B10" t="str">
            <v>Pedro Sanchez</v>
          </cell>
        </row>
      </sheetData>
      <sheetData sheetId="2">
        <row r="4">
          <cell r="B4" t="str">
            <v>Código</v>
          </cell>
        </row>
        <row r="5">
          <cell r="B5" t="str">
            <v>A120</v>
          </cell>
        </row>
        <row r="6">
          <cell r="B6" t="str">
            <v>A121</v>
          </cell>
        </row>
        <row r="7">
          <cell r="B7" t="str">
            <v>A122</v>
          </cell>
        </row>
        <row r="8">
          <cell r="B8" t="str">
            <v>A123</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A_Sistema_Francés_con_gracia"/>
      <sheetName val="Auxiliar"/>
    </sheetNames>
    <sheetDataSet>
      <sheetData sheetId="0" refreshError="1"/>
      <sheetData sheetId="1" refreshError="1"/>
      <sheetData sheetId="2">
        <row r="3">
          <cell r="A3" t="str">
            <v>Capital</v>
          </cell>
          <cell r="C3" t="str">
            <v>Mensual</v>
          </cell>
        </row>
        <row r="4">
          <cell r="A4" t="str">
            <v>Capital e Intereses</v>
          </cell>
          <cell r="C4" t="str">
            <v>Bimensual</v>
          </cell>
        </row>
        <row r="5">
          <cell r="C5" t="str">
            <v>Trimestral</v>
          </cell>
        </row>
        <row r="6">
          <cell r="C6" t="str">
            <v>Cuatrimestral</v>
          </cell>
        </row>
        <row r="7">
          <cell r="C7" t="str">
            <v>Semestral</v>
          </cell>
        </row>
        <row r="8">
          <cell r="C8" t="str">
            <v>Anual</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A_Sistema_Francés_con_gracia"/>
      <sheetName val="Ayuda"/>
      <sheetName val="Auxiliar"/>
    </sheetNames>
    <sheetDataSet>
      <sheetData sheetId="0"/>
      <sheetData sheetId="1"/>
      <sheetData sheetId="2"/>
      <sheetData sheetId="3">
        <row r="3">
          <cell r="A3" t="str">
            <v>Capital</v>
          </cell>
          <cell r="C3" t="str">
            <v>Mensual</v>
          </cell>
        </row>
        <row r="4">
          <cell r="A4" t="str">
            <v>Capital e Intereses</v>
          </cell>
          <cell r="C4" t="str">
            <v>Bimensual</v>
          </cell>
        </row>
        <row r="5">
          <cell r="C5" t="str">
            <v>Trimestral</v>
          </cell>
        </row>
        <row r="6">
          <cell r="C6" t="str">
            <v>Cuatrimestral</v>
          </cell>
        </row>
        <row r="7">
          <cell r="C7" t="str">
            <v>Semestral</v>
          </cell>
        </row>
        <row r="8">
          <cell r="C8" t="str">
            <v>Anual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I23"/>
  <sheetViews>
    <sheetView workbookViewId="0">
      <selection activeCell="B1" sqref="B1"/>
    </sheetView>
  </sheetViews>
  <sheetFormatPr baseColWidth="10" defaultColWidth="10.85546875" defaultRowHeight="15"/>
  <cols>
    <col min="1" max="8" width="10.85546875" style="5"/>
    <col min="9" max="9" width="10.85546875" style="5" customWidth="1"/>
    <col min="10" max="16384" width="10.85546875" style="5"/>
  </cols>
  <sheetData>
    <row r="1" spans="2:9" ht="99" customHeight="1"/>
    <row r="2" spans="2:9" ht="33.75" customHeight="1">
      <c r="B2" s="148" t="s">
        <v>141</v>
      </c>
      <c r="C2" s="148"/>
      <c r="D2" s="148"/>
      <c r="E2" s="148"/>
      <c r="F2" s="148"/>
      <c r="G2" s="148"/>
      <c r="H2" s="148"/>
      <c r="I2" s="148"/>
    </row>
    <row r="3" spans="2:9" ht="15.75" thickBot="1"/>
    <row r="4" spans="2:9" ht="36" customHeight="1" thickBot="1">
      <c r="B4" s="133" t="s">
        <v>49</v>
      </c>
      <c r="C4" s="134"/>
      <c r="D4" s="134"/>
      <c r="E4" s="134"/>
      <c r="F4" s="134"/>
      <c r="G4" s="134"/>
      <c r="H4" s="134"/>
      <c r="I4" s="135"/>
    </row>
    <row r="5" spans="2:9" ht="36" customHeight="1" thickBot="1">
      <c r="B5" s="152" t="s">
        <v>119</v>
      </c>
      <c r="C5" s="153"/>
      <c r="D5" s="153"/>
      <c r="E5" s="153"/>
      <c r="F5" s="153"/>
      <c r="G5" s="153"/>
      <c r="H5" s="153"/>
      <c r="I5" s="154"/>
    </row>
    <row r="6" spans="2:9" ht="21" customHeight="1" thickBot="1">
      <c r="B6" s="133" t="s">
        <v>118</v>
      </c>
      <c r="C6" s="134"/>
      <c r="D6" s="134"/>
      <c r="E6" s="134"/>
      <c r="F6" s="134"/>
      <c r="G6" s="134"/>
      <c r="H6" s="134"/>
      <c r="I6" s="135"/>
    </row>
    <row r="7" spans="2:9" ht="21" customHeight="1" thickBot="1">
      <c r="B7" s="133" t="s">
        <v>117</v>
      </c>
      <c r="C7" s="134"/>
      <c r="D7" s="134"/>
      <c r="E7" s="134"/>
      <c r="F7" s="134"/>
      <c r="G7" s="134"/>
      <c r="H7" s="134"/>
      <c r="I7" s="135"/>
    </row>
    <row r="8" spans="2:9" ht="36" customHeight="1">
      <c r="B8" s="149" t="s">
        <v>86</v>
      </c>
      <c r="C8" s="150"/>
      <c r="D8" s="150"/>
      <c r="E8" s="150"/>
      <c r="F8" s="150"/>
      <c r="G8" s="150"/>
      <c r="H8" s="150"/>
      <c r="I8" s="151"/>
    </row>
    <row r="9" spans="2:9" ht="37.5" customHeight="1">
      <c r="B9" s="145" t="s">
        <v>146</v>
      </c>
      <c r="C9" s="146"/>
      <c r="D9" s="146"/>
      <c r="E9" s="146"/>
      <c r="F9" s="146"/>
      <c r="G9" s="146"/>
      <c r="H9" s="146"/>
      <c r="I9" s="147"/>
    </row>
    <row r="10" spans="2:9" ht="34.5" customHeight="1">
      <c r="B10" s="145" t="s">
        <v>144</v>
      </c>
      <c r="C10" s="146"/>
      <c r="D10" s="146"/>
      <c r="E10" s="146"/>
      <c r="F10" s="146"/>
      <c r="G10" s="146"/>
      <c r="H10" s="146"/>
      <c r="I10" s="147"/>
    </row>
    <row r="11" spans="2:9" ht="42.75" customHeight="1">
      <c r="B11" s="145" t="s">
        <v>51</v>
      </c>
      <c r="C11" s="146"/>
      <c r="D11" s="146"/>
      <c r="E11" s="146"/>
      <c r="F11" s="146"/>
      <c r="G11" s="146"/>
      <c r="H11" s="146"/>
      <c r="I11" s="147"/>
    </row>
    <row r="12" spans="2:9" ht="31.5" customHeight="1">
      <c r="B12" s="142" t="s">
        <v>17</v>
      </c>
      <c r="C12" s="143"/>
      <c r="D12" s="143"/>
      <c r="E12" s="143"/>
      <c r="F12" s="143"/>
      <c r="G12" s="143"/>
      <c r="H12" s="143"/>
      <c r="I12" s="144"/>
    </row>
    <row r="13" spans="2:9" ht="48.75" customHeight="1">
      <c r="B13" s="142" t="s">
        <v>153</v>
      </c>
      <c r="C13" s="143"/>
      <c r="D13" s="143"/>
      <c r="E13" s="143"/>
      <c r="F13" s="143"/>
      <c r="G13" s="143"/>
      <c r="H13" s="143"/>
      <c r="I13" s="144"/>
    </row>
    <row r="14" spans="2:9" ht="85.5" customHeight="1">
      <c r="B14" s="142" t="s">
        <v>147</v>
      </c>
      <c r="C14" s="143"/>
      <c r="D14" s="143"/>
      <c r="E14" s="143"/>
      <c r="F14" s="143"/>
      <c r="G14" s="143"/>
      <c r="H14" s="143"/>
      <c r="I14" s="144"/>
    </row>
    <row r="15" spans="2:9" ht="27" customHeight="1">
      <c r="B15" s="145" t="s">
        <v>87</v>
      </c>
      <c r="C15" s="146"/>
      <c r="D15" s="146"/>
      <c r="E15" s="146"/>
      <c r="F15" s="146"/>
      <c r="G15" s="146"/>
      <c r="H15" s="146"/>
      <c r="I15" s="147"/>
    </row>
    <row r="16" spans="2:9" ht="122.25" customHeight="1">
      <c r="B16" s="130" t="s">
        <v>134</v>
      </c>
      <c r="C16" s="131"/>
      <c r="D16" s="131"/>
      <c r="E16" s="131"/>
      <c r="F16" s="131"/>
      <c r="G16" s="131"/>
      <c r="H16" s="131"/>
      <c r="I16" s="132"/>
    </row>
    <row r="17" spans="2:9" ht="109.5" customHeight="1">
      <c r="B17" s="130" t="s">
        <v>135</v>
      </c>
      <c r="C17" s="131"/>
      <c r="D17" s="131"/>
      <c r="E17" s="131"/>
      <c r="F17" s="131"/>
      <c r="G17" s="131"/>
      <c r="H17" s="131"/>
      <c r="I17" s="132"/>
    </row>
    <row r="18" spans="2:9" ht="111.75" customHeight="1">
      <c r="B18" s="130" t="s">
        <v>145</v>
      </c>
      <c r="C18" s="131"/>
      <c r="D18" s="131"/>
      <c r="E18" s="131"/>
      <c r="F18" s="131"/>
      <c r="G18" s="131"/>
      <c r="H18" s="131"/>
      <c r="I18" s="132"/>
    </row>
    <row r="19" spans="2:9" ht="50.25" customHeight="1">
      <c r="B19" s="145" t="s">
        <v>148</v>
      </c>
      <c r="C19" s="146"/>
      <c r="D19" s="146"/>
      <c r="E19" s="146"/>
      <c r="F19" s="146"/>
      <c r="G19" s="146"/>
      <c r="H19" s="146"/>
      <c r="I19" s="147"/>
    </row>
    <row r="20" spans="2:9" ht="50.25" customHeight="1" thickBot="1">
      <c r="B20" s="139" t="s">
        <v>136</v>
      </c>
      <c r="C20" s="140"/>
      <c r="D20" s="140"/>
      <c r="E20" s="140"/>
      <c r="F20" s="140"/>
      <c r="G20" s="140"/>
      <c r="H20" s="140"/>
      <c r="I20" s="141"/>
    </row>
    <row r="21" spans="2:9" ht="37.5" customHeight="1" thickBot="1">
      <c r="B21" s="136" t="s">
        <v>53</v>
      </c>
      <c r="C21" s="137"/>
      <c r="D21" s="137"/>
      <c r="E21" s="137"/>
      <c r="F21" s="137"/>
      <c r="G21" s="137"/>
      <c r="H21" s="137"/>
      <c r="I21" s="138"/>
    </row>
    <row r="22" spans="2:9">
      <c r="B22" s="6"/>
    </row>
    <row r="23" spans="2:9">
      <c r="B23" s="6"/>
    </row>
  </sheetData>
  <sheetProtection algorithmName="SHA-512" hashValue="D0pq4hesiWR8za0igWoGtS3bFVneIeuz2t6zCbX1gWQij7MAl0P7STtQlHcKXX12hm0zIlz2K54IIIULTBoqSg==" saltValue="AZI1IiBD+bu8io49pKD4kA==" spinCount="100000" sheet="1" objects="1" scenarios="1"/>
  <mergeCells count="19">
    <mergeCell ref="B2:I2"/>
    <mergeCell ref="B4:I4"/>
    <mergeCell ref="B9:I9"/>
    <mergeCell ref="B10:I10"/>
    <mergeCell ref="B11:I11"/>
    <mergeCell ref="B8:I8"/>
    <mergeCell ref="B5:I5"/>
    <mergeCell ref="B17:I17"/>
    <mergeCell ref="B18:I18"/>
    <mergeCell ref="B6:I6"/>
    <mergeCell ref="B7:I7"/>
    <mergeCell ref="B21:I21"/>
    <mergeCell ref="B20:I20"/>
    <mergeCell ref="B12:I12"/>
    <mergeCell ref="B13:I13"/>
    <mergeCell ref="B14:I14"/>
    <mergeCell ref="B19:I19"/>
    <mergeCell ref="B15:I15"/>
    <mergeCell ref="B16:I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64"/>
  <sheetViews>
    <sheetView workbookViewId="0">
      <selection activeCell="H1" sqref="H1"/>
    </sheetView>
  </sheetViews>
  <sheetFormatPr baseColWidth="10" defaultRowHeight="15"/>
  <cols>
    <col min="1" max="1" width="5.140625" style="60" customWidth="1"/>
    <col min="2" max="10" width="11.42578125" style="60"/>
    <col min="11" max="11" width="12.85546875" style="60" customWidth="1"/>
    <col min="12" max="12" width="14" style="60" customWidth="1"/>
    <col min="13" max="14" width="11.42578125" style="60"/>
    <col min="15" max="15" width="11.42578125" style="60" hidden="1" customWidth="1"/>
    <col min="16" max="16384" width="11.42578125" style="60"/>
  </cols>
  <sheetData>
    <row r="3" spans="2:15">
      <c r="D3" s="224" t="s">
        <v>141</v>
      </c>
      <c r="E3" s="224"/>
      <c r="F3" s="224"/>
      <c r="G3" s="224"/>
      <c r="H3" s="224"/>
      <c r="I3" s="224"/>
      <c r="J3" s="224"/>
    </row>
    <row r="4" spans="2:15">
      <c r="D4" s="224"/>
      <c r="E4" s="224"/>
      <c r="F4" s="224"/>
      <c r="G4" s="224"/>
      <c r="H4" s="224"/>
      <c r="I4" s="224"/>
      <c r="J4" s="224"/>
    </row>
    <row r="7" spans="2:15" ht="15.75" thickBot="1"/>
    <row r="8" spans="2:15" ht="18" thickBot="1">
      <c r="B8" s="187" t="s">
        <v>88</v>
      </c>
      <c r="C8" s="188"/>
      <c r="D8" s="188"/>
      <c r="E8" s="188"/>
      <c r="F8" s="188"/>
      <c r="G8" s="188"/>
      <c r="H8" s="188"/>
      <c r="I8" s="188"/>
      <c r="J8" s="188"/>
      <c r="K8" s="188"/>
      <c r="L8" s="189"/>
    </row>
    <row r="9" spans="2:15" ht="6.75" customHeight="1" thickBot="1"/>
    <row r="10" spans="2:15" ht="18.75" customHeight="1" thickBot="1">
      <c r="B10" s="227" t="s">
        <v>15</v>
      </c>
      <c r="C10" s="229"/>
      <c r="D10" s="198"/>
      <c r="E10" s="199"/>
      <c r="F10" s="199"/>
      <c r="G10" s="199"/>
      <c r="H10" s="199"/>
      <c r="I10" s="199"/>
      <c r="J10" s="199"/>
      <c r="K10" s="199"/>
      <c r="L10" s="200"/>
    </row>
    <row r="11" spans="2:15" ht="18.75" customHeight="1" thickBot="1">
      <c r="B11" s="227" t="s">
        <v>57</v>
      </c>
      <c r="C11" s="228"/>
      <c r="D11" s="190"/>
      <c r="E11" s="191"/>
      <c r="F11" s="192"/>
      <c r="G11" s="227" t="s">
        <v>133</v>
      </c>
      <c r="H11" s="228"/>
      <c r="I11" s="198"/>
      <c r="J11" s="199"/>
      <c r="K11" s="199"/>
      <c r="L11" s="200"/>
    </row>
    <row r="12" spans="2:15" ht="18.75" customHeight="1" thickBot="1">
      <c r="B12" s="97"/>
      <c r="D12" s="96"/>
      <c r="E12" s="96"/>
      <c r="F12" s="96"/>
      <c r="G12" s="96"/>
      <c r="H12" s="96"/>
      <c r="I12" s="93"/>
      <c r="J12" s="93"/>
      <c r="K12" s="93"/>
      <c r="L12" s="93"/>
    </row>
    <row r="13" spans="2:15" ht="15.75" customHeight="1" thickBot="1">
      <c r="B13" s="182" t="s">
        <v>137</v>
      </c>
      <c r="C13" s="183"/>
      <c r="D13" s="183"/>
      <c r="E13" s="183"/>
      <c r="F13" s="183"/>
      <c r="G13" s="183"/>
      <c r="H13" s="193"/>
      <c r="I13" s="194"/>
      <c r="J13" s="91"/>
      <c r="L13" s="91"/>
      <c r="O13" s="60" t="s">
        <v>106</v>
      </c>
    </row>
    <row r="14" spans="2:15" ht="15.75" thickBot="1">
      <c r="B14" s="182" t="s">
        <v>122</v>
      </c>
      <c r="C14" s="183"/>
      <c r="D14" s="183"/>
      <c r="E14" s="183"/>
      <c r="F14" s="183"/>
      <c r="G14" s="183"/>
      <c r="H14" s="193"/>
      <c r="I14" s="194"/>
      <c r="O14" s="60" t="s">
        <v>107</v>
      </c>
    </row>
    <row r="15" spans="2:15" ht="15.75" thickBot="1">
      <c r="J15" s="92"/>
    </row>
    <row r="16" spans="2:15" ht="15.75" customHeight="1" thickBot="1">
      <c r="B16" s="182" t="s">
        <v>123</v>
      </c>
      <c r="C16" s="183"/>
      <c r="D16" s="183"/>
      <c r="E16" s="183"/>
      <c r="F16" s="183"/>
      <c r="G16" s="183"/>
      <c r="H16" s="183"/>
      <c r="I16" s="183"/>
      <c r="J16" s="183"/>
      <c r="K16" s="183"/>
      <c r="L16" s="184"/>
    </row>
    <row r="17" spans="2:12" ht="15.75" customHeight="1" thickBot="1">
      <c r="B17" s="195" t="s">
        <v>124</v>
      </c>
      <c r="C17" s="196"/>
      <c r="D17" s="196"/>
      <c r="E17" s="196"/>
      <c r="F17" s="197"/>
      <c r="G17" s="195" t="s">
        <v>57</v>
      </c>
      <c r="H17" s="196"/>
      <c r="I17" s="197"/>
      <c r="J17" s="201" t="s">
        <v>125</v>
      </c>
      <c r="K17" s="201"/>
      <c r="L17" s="202"/>
    </row>
    <row r="18" spans="2:12" ht="15.75" customHeight="1" thickBot="1">
      <c r="B18" s="198"/>
      <c r="C18" s="199"/>
      <c r="D18" s="199"/>
      <c r="E18" s="199"/>
      <c r="F18" s="200"/>
      <c r="G18" s="190"/>
      <c r="H18" s="191"/>
      <c r="I18" s="192"/>
      <c r="J18" s="212"/>
      <c r="K18" s="213"/>
      <c r="L18" s="214"/>
    </row>
    <row r="19" spans="2:12" ht="15.75" customHeight="1" thickBot="1">
      <c r="B19" s="198"/>
      <c r="C19" s="199"/>
      <c r="D19" s="199"/>
      <c r="E19" s="199"/>
      <c r="F19" s="200"/>
      <c r="G19" s="190"/>
      <c r="H19" s="191"/>
      <c r="I19" s="192"/>
      <c r="J19" s="212"/>
      <c r="K19" s="213"/>
      <c r="L19" s="214"/>
    </row>
    <row r="20" spans="2:12" ht="15.75" customHeight="1" thickBot="1">
      <c r="B20" s="198"/>
      <c r="C20" s="199"/>
      <c r="D20" s="199"/>
      <c r="E20" s="199"/>
      <c r="F20" s="200"/>
      <c r="G20" s="190"/>
      <c r="H20" s="191"/>
      <c r="I20" s="192"/>
      <c r="J20" s="212"/>
      <c r="K20" s="213"/>
      <c r="L20" s="214"/>
    </row>
    <row r="21" spans="2:12" ht="15.75" customHeight="1" thickBot="1">
      <c r="B21" s="198"/>
      <c r="C21" s="199"/>
      <c r="D21" s="199"/>
      <c r="E21" s="199"/>
      <c r="F21" s="200"/>
      <c r="G21" s="190"/>
      <c r="H21" s="191"/>
      <c r="I21" s="192"/>
      <c r="J21" s="212"/>
      <c r="K21" s="213"/>
      <c r="L21" s="214"/>
    </row>
    <row r="22" spans="2:12" ht="15.75" customHeight="1" thickBot="1">
      <c r="B22" s="198"/>
      <c r="C22" s="199"/>
      <c r="D22" s="199"/>
      <c r="E22" s="199"/>
      <c r="F22" s="200"/>
      <c r="G22" s="190"/>
      <c r="H22" s="191"/>
      <c r="I22" s="192"/>
      <c r="J22" s="212"/>
      <c r="K22" s="213"/>
      <c r="L22" s="214"/>
    </row>
    <row r="23" spans="2:12" ht="15.75" customHeight="1" thickBot="1">
      <c r="B23" s="182" t="s">
        <v>126</v>
      </c>
      <c r="C23" s="183"/>
      <c r="D23" s="183"/>
      <c r="E23" s="183"/>
      <c r="F23" s="183"/>
      <c r="G23" s="183"/>
      <c r="H23" s="183"/>
      <c r="I23" s="183"/>
      <c r="J23" s="183"/>
      <c r="K23" s="183"/>
      <c r="L23" s="184"/>
    </row>
    <row r="24" spans="2:12" ht="15.75" customHeight="1" thickBot="1">
      <c r="B24" s="195" t="s">
        <v>124</v>
      </c>
      <c r="C24" s="196"/>
      <c r="D24" s="196"/>
      <c r="E24" s="196"/>
      <c r="F24" s="197"/>
      <c r="G24" s="195" t="s">
        <v>57</v>
      </c>
      <c r="H24" s="196"/>
      <c r="I24" s="197"/>
      <c r="J24" s="201" t="s">
        <v>125</v>
      </c>
      <c r="K24" s="201"/>
      <c r="L24" s="202"/>
    </row>
    <row r="25" spans="2:12" ht="15.75" customHeight="1" thickBot="1">
      <c r="B25" s="198"/>
      <c r="C25" s="199"/>
      <c r="D25" s="199"/>
      <c r="E25" s="199"/>
      <c r="F25" s="200"/>
      <c r="G25" s="190"/>
      <c r="H25" s="191"/>
      <c r="I25" s="192"/>
      <c r="J25" s="212"/>
      <c r="K25" s="213"/>
      <c r="L25" s="214"/>
    </row>
    <row r="26" spans="2:12" ht="15.75" customHeight="1" thickBot="1">
      <c r="B26" s="198"/>
      <c r="C26" s="199"/>
      <c r="D26" s="199"/>
      <c r="E26" s="199"/>
      <c r="F26" s="200"/>
      <c r="G26" s="190"/>
      <c r="H26" s="191"/>
      <c r="I26" s="192"/>
      <c r="J26" s="212"/>
      <c r="K26" s="213"/>
      <c r="L26" s="214"/>
    </row>
    <row r="27" spans="2:12" ht="15.75" customHeight="1" thickBot="1">
      <c r="B27" s="198"/>
      <c r="C27" s="199"/>
      <c r="D27" s="199"/>
      <c r="E27" s="199"/>
      <c r="F27" s="200"/>
      <c r="G27" s="190"/>
      <c r="H27" s="191"/>
      <c r="I27" s="192"/>
      <c r="J27" s="212"/>
      <c r="K27" s="213"/>
      <c r="L27" s="214"/>
    </row>
    <row r="28" spans="2:12" ht="15.75" customHeight="1" thickBot="1">
      <c r="B28" s="198"/>
      <c r="C28" s="199"/>
      <c r="D28" s="199"/>
      <c r="E28" s="199"/>
      <c r="F28" s="200"/>
      <c r="G28" s="190"/>
      <c r="H28" s="191"/>
      <c r="I28" s="192"/>
      <c r="J28" s="212"/>
      <c r="K28" s="213"/>
      <c r="L28" s="214"/>
    </row>
    <row r="29" spans="2:12" ht="15.75" customHeight="1" thickBot="1">
      <c r="B29" s="198"/>
      <c r="C29" s="199"/>
      <c r="D29" s="199"/>
      <c r="E29" s="199"/>
      <c r="F29" s="200"/>
      <c r="G29" s="190"/>
      <c r="H29" s="191"/>
      <c r="I29" s="192"/>
      <c r="J29" s="212"/>
      <c r="K29" s="213"/>
      <c r="L29" s="214"/>
    </row>
    <row r="30" spans="2:12" ht="15.75" customHeight="1" thickBot="1">
      <c r="B30" s="182" t="s">
        <v>127</v>
      </c>
      <c r="C30" s="183"/>
      <c r="D30" s="183"/>
      <c r="E30" s="183"/>
      <c r="F30" s="183"/>
      <c r="G30" s="183"/>
      <c r="H30" s="183"/>
      <c r="I30" s="183"/>
      <c r="J30" s="183"/>
      <c r="K30" s="183"/>
      <c r="L30" s="184"/>
    </row>
    <row r="31" spans="2:12" ht="15.75" customHeight="1" thickBot="1">
      <c r="B31" s="195" t="s">
        <v>124</v>
      </c>
      <c r="C31" s="196"/>
      <c r="D31" s="196"/>
      <c r="E31" s="196"/>
      <c r="F31" s="197"/>
      <c r="G31" s="195" t="s">
        <v>57</v>
      </c>
      <c r="H31" s="196"/>
      <c r="I31" s="197"/>
      <c r="J31" s="201" t="s">
        <v>125</v>
      </c>
      <c r="K31" s="201"/>
      <c r="L31" s="202"/>
    </row>
    <row r="32" spans="2:12" ht="15.75" customHeight="1" thickBot="1">
      <c r="B32" s="198"/>
      <c r="C32" s="199"/>
      <c r="D32" s="199"/>
      <c r="E32" s="199"/>
      <c r="F32" s="200"/>
      <c r="G32" s="190"/>
      <c r="H32" s="191"/>
      <c r="I32" s="192"/>
      <c r="J32" s="212"/>
      <c r="K32" s="213"/>
      <c r="L32" s="214"/>
    </row>
    <row r="33" spans="2:12" ht="15.75" customHeight="1" thickBot="1">
      <c r="B33" s="198"/>
      <c r="C33" s="199"/>
      <c r="D33" s="199"/>
      <c r="E33" s="199"/>
      <c r="F33" s="200"/>
      <c r="G33" s="190"/>
      <c r="H33" s="191"/>
      <c r="I33" s="192"/>
      <c r="J33" s="212"/>
      <c r="K33" s="213"/>
      <c r="L33" s="214"/>
    </row>
    <row r="34" spans="2:12" ht="15.75" customHeight="1" thickBot="1">
      <c r="B34" s="198"/>
      <c r="C34" s="199"/>
      <c r="D34" s="199"/>
      <c r="E34" s="199"/>
      <c r="F34" s="200"/>
      <c r="G34" s="190"/>
      <c r="H34" s="191"/>
      <c r="I34" s="192"/>
      <c r="J34" s="212"/>
      <c r="K34" s="213"/>
      <c r="L34" s="214"/>
    </row>
    <row r="35" spans="2:12" ht="15.75" customHeight="1" thickBot="1">
      <c r="B35" s="198"/>
      <c r="C35" s="199"/>
      <c r="D35" s="199"/>
      <c r="E35" s="199"/>
      <c r="F35" s="200"/>
      <c r="G35" s="190"/>
      <c r="H35" s="191"/>
      <c r="I35" s="192"/>
      <c r="J35" s="212"/>
      <c r="K35" s="213"/>
      <c r="L35" s="214"/>
    </row>
    <row r="36" spans="2:12" ht="15.75" customHeight="1" thickBot="1">
      <c r="B36" s="198"/>
      <c r="C36" s="199"/>
      <c r="D36" s="199"/>
      <c r="E36" s="199"/>
      <c r="F36" s="200"/>
      <c r="G36" s="190"/>
      <c r="H36" s="191"/>
      <c r="I36" s="192"/>
      <c r="J36" s="212"/>
      <c r="K36" s="213"/>
      <c r="L36" s="214"/>
    </row>
    <row r="37" spans="2:12" ht="15.75" customHeight="1" thickBot="1">
      <c r="B37" s="182" t="s">
        <v>128</v>
      </c>
      <c r="C37" s="183"/>
      <c r="D37" s="183"/>
      <c r="E37" s="183"/>
      <c r="F37" s="183"/>
      <c r="G37" s="183"/>
      <c r="H37" s="183"/>
      <c r="I37" s="183"/>
      <c r="J37" s="183"/>
      <c r="K37" s="183"/>
      <c r="L37" s="184"/>
    </row>
    <row r="38" spans="2:12" ht="15.75" customHeight="1" thickBot="1">
      <c r="B38" s="195" t="s">
        <v>124</v>
      </c>
      <c r="C38" s="196"/>
      <c r="D38" s="196"/>
      <c r="E38" s="196"/>
      <c r="F38" s="197"/>
      <c r="G38" s="195" t="s">
        <v>57</v>
      </c>
      <c r="H38" s="196"/>
      <c r="I38" s="197"/>
      <c r="J38" s="201" t="s">
        <v>125</v>
      </c>
      <c r="K38" s="201"/>
      <c r="L38" s="202"/>
    </row>
    <row r="39" spans="2:12" ht="15.75" customHeight="1" thickBot="1">
      <c r="B39" s="198"/>
      <c r="C39" s="199"/>
      <c r="D39" s="199"/>
      <c r="E39" s="199"/>
      <c r="F39" s="200"/>
      <c r="G39" s="190"/>
      <c r="H39" s="191"/>
      <c r="I39" s="192"/>
      <c r="J39" s="212"/>
      <c r="K39" s="213"/>
      <c r="L39" s="214"/>
    </row>
    <row r="40" spans="2:12" ht="15.75" customHeight="1" thickBot="1">
      <c r="B40" s="198"/>
      <c r="C40" s="199"/>
      <c r="D40" s="199"/>
      <c r="E40" s="199"/>
      <c r="F40" s="200"/>
      <c r="G40" s="190"/>
      <c r="H40" s="191"/>
      <c r="I40" s="192"/>
      <c r="J40" s="212"/>
      <c r="K40" s="213"/>
      <c r="L40" s="214"/>
    </row>
    <row r="41" spans="2:12" ht="15.75" customHeight="1" thickBot="1">
      <c r="B41" s="198"/>
      <c r="C41" s="199"/>
      <c r="D41" s="199"/>
      <c r="E41" s="199"/>
      <c r="F41" s="200"/>
      <c r="G41" s="190"/>
      <c r="H41" s="191"/>
      <c r="I41" s="192"/>
      <c r="J41" s="212"/>
      <c r="K41" s="213"/>
      <c r="L41" s="214"/>
    </row>
    <row r="42" spans="2:12" ht="15.75" customHeight="1" thickBot="1">
      <c r="B42" s="198"/>
      <c r="C42" s="199"/>
      <c r="D42" s="199"/>
      <c r="E42" s="199"/>
      <c r="F42" s="200"/>
      <c r="G42" s="190"/>
      <c r="H42" s="191"/>
      <c r="I42" s="192"/>
      <c r="J42" s="212"/>
      <c r="K42" s="213"/>
      <c r="L42" s="214"/>
    </row>
    <row r="43" spans="2:12" ht="15.75" customHeight="1" thickBot="1">
      <c r="B43" s="198"/>
      <c r="C43" s="199"/>
      <c r="D43" s="199"/>
      <c r="E43" s="199"/>
      <c r="F43" s="200"/>
      <c r="G43" s="190"/>
      <c r="H43" s="191"/>
      <c r="I43" s="192"/>
      <c r="J43" s="212"/>
      <c r="K43" s="213"/>
      <c r="L43" s="214"/>
    </row>
    <row r="44" spans="2:12" ht="15.75" customHeight="1" thickBot="1"/>
    <row r="45" spans="2:12" ht="15.75" thickBot="1">
      <c r="B45" s="182" t="s">
        <v>129</v>
      </c>
      <c r="C45" s="183"/>
      <c r="D45" s="183"/>
      <c r="E45" s="183"/>
      <c r="F45" s="183"/>
      <c r="G45" s="183"/>
      <c r="H45" s="183"/>
      <c r="I45" s="183"/>
      <c r="J45" s="183"/>
      <c r="K45" s="183"/>
      <c r="L45" s="184"/>
    </row>
    <row r="46" spans="2:12" ht="30.75" customHeight="1" thickBot="1">
      <c r="B46" s="218" t="s">
        <v>132</v>
      </c>
      <c r="C46" s="219"/>
      <c r="D46" s="219"/>
      <c r="E46" s="220"/>
      <c r="F46" s="221"/>
      <c r="G46" s="222"/>
    </row>
    <row r="47" spans="2:12" ht="15.75" thickBot="1">
      <c r="B47" s="215" t="s">
        <v>130</v>
      </c>
      <c r="C47" s="216"/>
      <c r="D47" s="216"/>
      <c r="E47" s="216"/>
      <c r="F47" s="217"/>
      <c r="G47" s="215" t="s">
        <v>131</v>
      </c>
      <c r="H47" s="216"/>
      <c r="I47" s="216"/>
      <c r="J47" s="216"/>
      <c r="K47" s="217"/>
    </row>
    <row r="48" spans="2:12">
      <c r="B48" s="94">
        <f>+F46+28</f>
        <v>28</v>
      </c>
      <c r="C48" s="223"/>
      <c r="D48" s="223"/>
      <c r="E48" s="223"/>
      <c r="F48" s="223"/>
      <c r="G48" s="94">
        <f>F46+28</f>
        <v>28</v>
      </c>
      <c r="H48" s="223"/>
      <c r="I48" s="223"/>
      <c r="J48" s="223"/>
      <c r="K48" s="223"/>
      <c r="L48" s="93"/>
    </row>
    <row r="49" spans="2:12">
      <c r="B49" s="94">
        <f>+B48+28</f>
        <v>56</v>
      </c>
      <c r="C49" s="156"/>
      <c r="D49" s="156"/>
      <c r="E49" s="156"/>
      <c r="F49" s="156"/>
      <c r="G49" s="94">
        <f>+G48+28</f>
        <v>56</v>
      </c>
      <c r="H49" s="156"/>
      <c r="I49" s="156"/>
      <c r="J49" s="156"/>
      <c r="K49" s="156"/>
      <c r="L49" s="93"/>
    </row>
    <row r="50" spans="2:12">
      <c r="B50" s="94">
        <f>+B49+31</f>
        <v>87</v>
      </c>
      <c r="C50" s="156"/>
      <c r="D50" s="156"/>
      <c r="E50" s="156"/>
      <c r="F50" s="156"/>
      <c r="G50" s="94">
        <f>+G49+31</f>
        <v>87</v>
      </c>
      <c r="H50" s="156"/>
      <c r="I50" s="156"/>
      <c r="J50" s="156"/>
      <c r="K50" s="156"/>
      <c r="L50" s="93"/>
    </row>
    <row r="51" spans="2:12">
      <c r="B51" s="94">
        <f t="shared" ref="B51:B65" si="0">+B50+30</f>
        <v>117</v>
      </c>
      <c r="C51" s="156"/>
      <c r="D51" s="156"/>
      <c r="E51" s="156"/>
      <c r="F51" s="156"/>
      <c r="G51" s="94">
        <f t="shared" ref="G51:G65" si="1">+G50+30</f>
        <v>117</v>
      </c>
      <c r="H51" s="156"/>
      <c r="I51" s="156"/>
      <c r="J51" s="156"/>
      <c r="K51" s="156"/>
      <c r="L51" s="93"/>
    </row>
    <row r="52" spans="2:12">
      <c r="B52" s="94">
        <f t="shared" si="0"/>
        <v>147</v>
      </c>
      <c r="C52" s="156"/>
      <c r="D52" s="156"/>
      <c r="E52" s="156"/>
      <c r="F52" s="156"/>
      <c r="G52" s="94">
        <f t="shared" si="1"/>
        <v>147</v>
      </c>
      <c r="H52" s="156"/>
      <c r="I52" s="156"/>
      <c r="J52" s="156"/>
      <c r="K52" s="156"/>
      <c r="L52" s="93"/>
    </row>
    <row r="53" spans="2:12">
      <c r="B53" s="94">
        <f t="shared" si="0"/>
        <v>177</v>
      </c>
      <c r="C53" s="156"/>
      <c r="D53" s="156"/>
      <c r="E53" s="156"/>
      <c r="F53" s="156"/>
      <c r="G53" s="94">
        <f t="shared" si="1"/>
        <v>177</v>
      </c>
      <c r="H53" s="156"/>
      <c r="I53" s="156"/>
      <c r="J53" s="156"/>
      <c r="K53" s="156"/>
    </row>
    <row r="54" spans="2:12">
      <c r="B54" s="94">
        <f t="shared" si="0"/>
        <v>207</v>
      </c>
      <c r="C54" s="156"/>
      <c r="D54" s="156"/>
      <c r="E54" s="156"/>
      <c r="F54" s="156"/>
      <c r="G54" s="94">
        <f t="shared" si="1"/>
        <v>207</v>
      </c>
      <c r="H54" s="156"/>
      <c r="I54" s="156"/>
      <c r="J54" s="156"/>
      <c r="K54" s="156"/>
    </row>
    <row r="55" spans="2:12">
      <c r="B55" s="94">
        <f t="shared" si="0"/>
        <v>237</v>
      </c>
      <c r="C55" s="156"/>
      <c r="D55" s="156"/>
      <c r="E55" s="156"/>
      <c r="F55" s="156"/>
      <c r="G55" s="94">
        <f t="shared" si="1"/>
        <v>237</v>
      </c>
      <c r="H55" s="156"/>
      <c r="I55" s="156"/>
      <c r="J55" s="156"/>
      <c r="K55" s="156"/>
    </row>
    <row r="56" spans="2:12">
      <c r="B56" s="94">
        <f t="shared" si="0"/>
        <v>267</v>
      </c>
      <c r="C56" s="156"/>
      <c r="D56" s="156"/>
      <c r="E56" s="156"/>
      <c r="F56" s="156"/>
      <c r="G56" s="94">
        <f t="shared" si="1"/>
        <v>267</v>
      </c>
      <c r="H56" s="156"/>
      <c r="I56" s="156"/>
      <c r="J56" s="156"/>
      <c r="K56" s="156"/>
    </row>
    <row r="57" spans="2:12">
      <c r="B57" s="94">
        <f t="shared" si="0"/>
        <v>297</v>
      </c>
      <c r="C57" s="156"/>
      <c r="D57" s="156"/>
      <c r="E57" s="156"/>
      <c r="F57" s="156"/>
      <c r="G57" s="94">
        <f t="shared" si="1"/>
        <v>297</v>
      </c>
      <c r="H57" s="156"/>
      <c r="I57" s="156"/>
      <c r="J57" s="156"/>
      <c r="K57" s="156"/>
    </row>
    <row r="58" spans="2:12">
      <c r="B58" s="94">
        <f t="shared" si="0"/>
        <v>327</v>
      </c>
      <c r="C58" s="156"/>
      <c r="D58" s="156"/>
      <c r="E58" s="156"/>
      <c r="F58" s="156"/>
      <c r="G58" s="94">
        <f t="shared" si="1"/>
        <v>327</v>
      </c>
      <c r="H58" s="156"/>
      <c r="I58" s="156"/>
      <c r="J58" s="156"/>
      <c r="K58" s="156"/>
    </row>
    <row r="59" spans="2:12">
      <c r="B59" s="94">
        <f t="shared" si="0"/>
        <v>357</v>
      </c>
      <c r="C59" s="156"/>
      <c r="D59" s="156"/>
      <c r="E59" s="156"/>
      <c r="F59" s="156"/>
      <c r="G59" s="94">
        <f t="shared" si="1"/>
        <v>357</v>
      </c>
      <c r="H59" s="156"/>
      <c r="I59" s="156"/>
      <c r="J59" s="156"/>
      <c r="K59" s="156"/>
    </row>
    <row r="60" spans="2:12">
      <c r="B60" s="94">
        <f t="shared" si="0"/>
        <v>387</v>
      </c>
      <c r="C60" s="156"/>
      <c r="D60" s="156"/>
      <c r="E60" s="156"/>
      <c r="F60" s="156"/>
      <c r="G60" s="94">
        <f t="shared" si="1"/>
        <v>387</v>
      </c>
      <c r="H60" s="156"/>
      <c r="I60" s="156"/>
      <c r="J60" s="156"/>
      <c r="K60" s="156"/>
    </row>
    <row r="61" spans="2:12">
      <c r="B61" s="94">
        <f t="shared" si="0"/>
        <v>417</v>
      </c>
      <c r="C61" s="156"/>
      <c r="D61" s="156"/>
      <c r="E61" s="156"/>
      <c r="F61" s="156"/>
      <c r="G61" s="94">
        <f t="shared" si="1"/>
        <v>417</v>
      </c>
      <c r="H61" s="156"/>
      <c r="I61" s="156"/>
      <c r="J61" s="156"/>
      <c r="K61" s="156"/>
    </row>
    <row r="62" spans="2:12">
      <c r="B62" s="94">
        <f t="shared" si="0"/>
        <v>447</v>
      </c>
      <c r="C62" s="156"/>
      <c r="D62" s="156"/>
      <c r="E62" s="156"/>
      <c r="F62" s="156"/>
      <c r="G62" s="94">
        <f t="shared" si="1"/>
        <v>447</v>
      </c>
      <c r="H62" s="156"/>
      <c r="I62" s="156"/>
      <c r="J62" s="156"/>
      <c r="K62" s="156"/>
    </row>
    <row r="63" spans="2:12">
      <c r="B63" s="94">
        <f t="shared" si="0"/>
        <v>477</v>
      </c>
      <c r="C63" s="156"/>
      <c r="D63" s="156"/>
      <c r="E63" s="156"/>
      <c r="F63" s="156"/>
      <c r="G63" s="94">
        <f t="shared" si="1"/>
        <v>477</v>
      </c>
      <c r="H63" s="156"/>
      <c r="I63" s="156"/>
      <c r="J63" s="156"/>
      <c r="K63" s="156"/>
    </row>
    <row r="64" spans="2:12">
      <c r="B64" s="94">
        <f t="shared" si="0"/>
        <v>507</v>
      </c>
      <c r="C64" s="156"/>
      <c r="D64" s="156"/>
      <c r="E64" s="156"/>
      <c r="F64" s="156"/>
      <c r="G64" s="94">
        <f t="shared" si="1"/>
        <v>507</v>
      </c>
      <c r="H64" s="156"/>
      <c r="I64" s="156"/>
      <c r="J64" s="156"/>
      <c r="K64" s="156"/>
    </row>
    <row r="65" spans="2:15">
      <c r="B65" s="94">
        <f t="shared" si="0"/>
        <v>537</v>
      </c>
      <c r="C65" s="156"/>
      <c r="D65" s="156"/>
      <c r="E65" s="156"/>
      <c r="F65" s="156"/>
      <c r="G65" s="94">
        <f t="shared" si="1"/>
        <v>537</v>
      </c>
      <c r="H65" s="156"/>
      <c r="I65" s="156"/>
      <c r="J65" s="156"/>
      <c r="K65" s="156"/>
    </row>
    <row r="66" spans="2:15">
      <c r="B66" s="129" t="s">
        <v>154</v>
      </c>
      <c r="C66" s="155">
        <f>SUM(C48:F65)</f>
        <v>0</v>
      </c>
      <c r="D66" s="155"/>
      <c r="E66" s="155"/>
      <c r="F66" s="155"/>
      <c r="G66" s="129" t="s">
        <v>154</v>
      </c>
      <c r="H66" s="155">
        <f>SUM(H48:K65)</f>
        <v>0</v>
      </c>
      <c r="I66" s="155"/>
      <c r="J66" s="155"/>
      <c r="K66" s="155"/>
    </row>
    <row r="67" spans="2:15" ht="15.75" thickBot="1"/>
    <row r="68" spans="2:15" ht="15.75" customHeight="1" thickBot="1">
      <c r="B68" s="182" t="s">
        <v>108</v>
      </c>
      <c r="C68" s="183"/>
      <c r="D68" s="183"/>
      <c r="E68" s="183"/>
      <c r="F68" s="183"/>
      <c r="G68" s="183"/>
      <c r="H68" s="183"/>
      <c r="I68" s="183"/>
      <c r="J68" s="183"/>
      <c r="K68" s="183"/>
      <c r="L68" s="184"/>
    </row>
    <row r="69" spans="2:15" ht="6" customHeight="1" thickBot="1">
      <c r="B69" s="61"/>
      <c r="C69" s="61"/>
      <c r="D69" s="61"/>
      <c r="E69" s="61"/>
      <c r="F69" s="61"/>
      <c r="G69" s="61"/>
      <c r="H69" s="61"/>
      <c r="I69" s="61"/>
      <c r="J69" s="64"/>
    </row>
    <row r="70" spans="2:15" ht="24.75" customHeight="1" thickBot="1">
      <c r="B70" s="163" t="s">
        <v>90</v>
      </c>
      <c r="C70" s="164"/>
      <c r="D70" s="164"/>
      <c r="E70" s="164"/>
      <c r="F70" s="164"/>
      <c r="G70" s="165"/>
      <c r="H70" s="163" t="s">
        <v>91</v>
      </c>
      <c r="I70" s="165"/>
      <c r="J70" s="163" t="s">
        <v>92</v>
      </c>
      <c r="K70" s="165"/>
      <c r="L70" s="62" t="s">
        <v>93</v>
      </c>
    </row>
    <row r="71" spans="2:15">
      <c r="B71" s="166"/>
      <c r="C71" s="167"/>
      <c r="D71" s="167"/>
      <c r="E71" s="167"/>
      <c r="F71" s="167"/>
      <c r="G71" s="168"/>
      <c r="H71" s="167"/>
      <c r="I71" s="167"/>
      <c r="J71" s="166"/>
      <c r="K71" s="168"/>
      <c r="L71" s="75"/>
      <c r="O71" s="60" t="s">
        <v>115</v>
      </c>
    </row>
    <row r="72" spans="2:15">
      <c r="B72" s="159"/>
      <c r="C72" s="180"/>
      <c r="D72" s="180"/>
      <c r="E72" s="180"/>
      <c r="F72" s="180"/>
      <c r="G72" s="181"/>
      <c r="H72" s="159"/>
      <c r="I72" s="181"/>
      <c r="J72" s="159"/>
      <c r="K72" s="181"/>
      <c r="L72" s="76"/>
      <c r="O72" s="60" t="s">
        <v>116</v>
      </c>
    </row>
    <row r="73" spans="2:15">
      <c r="B73" s="159"/>
      <c r="C73" s="180"/>
      <c r="D73" s="180"/>
      <c r="E73" s="180"/>
      <c r="F73" s="180"/>
      <c r="G73" s="181"/>
      <c r="H73" s="159"/>
      <c r="I73" s="181"/>
      <c r="J73" s="159"/>
      <c r="K73" s="181"/>
      <c r="L73" s="76"/>
    </row>
    <row r="74" spans="2:15" ht="15.75" thickBot="1">
      <c r="B74" s="175"/>
      <c r="C74" s="176"/>
      <c r="D74" s="176"/>
      <c r="E74" s="176"/>
      <c r="F74" s="176"/>
      <c r="G74" s="177"/>
      <c r="H74" s="173"/>
      <c r="I74" s="173"/>
      <c r="J74" s="175"/>
      <c r="K74" s="177"/>
      <c r="L74" s="77"/>
    </row>
    <row r="75" spans="2:15" ht="15.75" thickBot="1">
      <c r="B75" s="185"/>
      <c r="C75" s="185"/>
      <c r="D75" s="185"/>
      <c r="E75" s="185"/>
      <c r="F75" s="185"/>
      <c r="G75" s="185"/>
      <c r="H75" s="186"/>
      <c r="I75" s="186"/>
      <c r="J75" s="65"/>
    </row>
    <row r="76" spans="2:15" ht="15.75" customHeight="1" thickBot="1">
      <c r="B76" s="182" t="s">
        <v>109</v>
      </c>
      <c r="C76" s="183"/>
      <c r="D76" s="183"/>
      <c r="E76" s="183"/>
      <c r="F76" s="183"/>
      <c r="G76" s="183"/>
      <c r="H76" s="183"/>
      <c r="I76" s="183"/>
      <c r="J76" s="183"/>
      <c r="K76" s="183"/>
      <c r="L76" s="184"/>
    </row>
    <row r="77" spans="2:15" ht="6.75" customHeight="1" thickBot="1">
      <c r="B77" s="61"/>
      <c r="C77" s="61"/>
      <c r="D77" s="61"/>
      <c r="E77" s="61"/>
      <c r="F77" s="61"/>
      <c r="G77" s="61"/>
      <c r="H77" s="61"/>
      <c r="I77" s="61"/>
      <c r="J77" s="65"/>
    </row>
    <row r="78" spans="2:15" ht="24.75" customHeight="1" thickBot="1">
      <c r="B78" s="163" t="s">
        <v>94</v>
      </c>
      <c r="C78" s="165"/>
      <c r="D78" s="163" t="s">
        <v>95</v>
      </c>
      <c r="E78" s="164"/>
      <c r="F78" s="164"/>
      <c r="G78" s="164"/>
      <c r="H78" s="164"/>
      <c r="I78" s="164"/>
      <c r="J78" s="164"/>
      <c r="K78" s="165"/>
      <c r="L78" s="62" t="s">
        <v>89</v>
      </c>
    </row>
    <row r="79" spans="2:15">
      <c r="B79" s="166"/>
      <c r="C79" s="168"/>
      <c r="D79" s="166"/>
      <c r="E79" s="167"/>
      <c r="F79" s="167"/>
      <c r="G79" s="167"/>
      <c r="H79" s="167"/>
      <c r="I79" s="167"/>
      <c r="J79" s="167"/>
      <c r="K79" s="168"/>
      <c r="L79" s="78"/>
    </row>
    <row r="80" spans="2:15">
      <c r="B80" s="172"/>
      <c r="C80" s="174"/>
      <c r="D80" s="159"/>
      <c r="E80" s="180"/>
      <c r="F80" s="180"/>
      <c r="G80" s="180"/>
      <c r="H80" s="180"/>
      <c r="I80" s="180"/>
      <c r="J80" s="180"/>
      <c r="K80" s="181"/>
      <c r="L80" s="79"/>
    </row>
    <row r="81" spans="2:12">
      <c r="B81" s="172"/>
      <c r="C81" s="174"/>
      <c r="D81" s="172"/>
      <c r="E81" s="173"/>
      <c r="F81" s="173"/>
      <c r="G81" s="173"/>
      <c r="H81" s="173"/>
      <c r="I81" s="173"/>
      <c r="J81" s="173"/>
      <c r="K81" s="174"/>
      <c r="L81" s="78"/>
    </row>
    <row r="82" spans="2:12">
      <c r="B82" s="172"/>
      <c r="C82" s="174"/>
      <c r="D82" s="159"/>
      <c r="E82" s="180"/>
      <c r="F82" s="180"/>
      <c r="G82" s="180"/>
      <c r="H82" s="180"/>
      <c r="I82" s="180"/>
      <c r="J82" s="180"/>
      <c r="K82" s="181"/>
      <c r="L82" s="79"/>
    </row>
    <row r="83" spans="2:12">
      <c r="B83" s="172"/>
      <c r="C83" s="174"/>
      <c r="D83" s="172"/>
      <c r="E83" s="173"/>
      <c r="F83" s="173"/>
      <c r="G83" s="173"/>
      <c r="H83" s="173"/>
      <c r="I83" s="173"/>
      <c r="J83" s="173"/>
      <c r="K83" s="174"/>
      <c r="L83" s="78"/>
    </row>
    <row r="84" spans="2:12">
      <c r="B84" s="172"/>
      <c r="C84" s="174"/>
      <c r="D84" s="159"/>
      <c r="E84" s="180"/>
      <c r="F84" s="180"/>
      <c r="G84" s="180"/>
      <c r="H84" s="180"/>
      <c r="I84" s="180"/>
      <c r="J84" s="180"/>
      <c r="K84" s="181"/>
      <c r="L84" s="79"/>
    </row>
    <row r="85" spans="2:12">
      <c r="B85" s="172"/>
      <c r="C85" s="174"/>
      <c r="D85" s="172"/>
      <c r="E85" s="173"/>
      <c r="F85" s="173"/>
      <c r="G85" s="173"/>
      <c r="H85" s="173"/>
      <c r="I85" s="173"/>
      <c r="J85" s="173"/>
      <c r="K85" s="174"/>
      <c r="L85" s="78"/>
    </row>
    <row r="86" spans="2:12">
      <c r="B86" s="172"/>
      <c r="C86" s="174"/>
      <c r="D86" s="159"/>
      <c r="E86" s="180"/>
      <c r="F86" s="180"/>
      <c r="G86" s="180"/>
      <c r="H86" s="180"/>
      <c r="I86" s="180"/>
      <c r="J86" s="180"/>
      <c r="K86" s="181"/>
      <c r="L86" s="79"/>
    </row>
    <row r="87" spans="2:12">
      <c r="B87" s="172"/>
      <c r="C87" s="174"/>
      <c r="D87" s="159"/>
      <c r="E87" s="180"/>
      <c r="F87" s="180"/>
      <c r="G87" s="180"/>
      <c r="H87" s="180"/>
      <c r="I87" s="180"/>
      <c r="J87" s="180"/>
      <c r="K87" s="181"/>
      <c r="L87" s="79"/>
    </row>
    <row r="88" spans="2:12" ht="15.75" thickBot="1">
      <c r="B88" s="175"/>
      <c r="C88" s="177"/>
      <c r="D88" s="175"/>
      <c r="E88" s="176"/>
      <c r="F88" s="176"/>
      <c r="G88" s="176"/>
      <c r="H88" s="176"/>
      <c r="I88" s="176"/>
      <c r="J88" s="176"/>
      <c r="K88" s="177"/>
      <c r="L88" s="80"/>
    </row>
    <row r="89" spans="2:12" ht="15.75" thickBot="1">
      <c r="B89" s="66"/>
      <c r="C89" s="66"/>
      <c r="D89" s="66"/>
      <c r="E89" s="66"/>
      <c r="F89" s="66"/>
      <c r="G89" s="66"/>
      <c r="H89" s="66"/>
      <c r="I89" s="66"/>
      <c r="J89" s="65"/>
    </row>
    <row r="90" spans="2:12" ht="24.75" customHeight="1" thickBot="1">
      <c r="B90" s="163" t="s">
        <v>94</v>
      </c>
      <c r="C90" s="165"/>
      <c r="D90" s="163" t="s">
        <v>95</v>
      </c>
      <c r="E90" s="164"/>
      <c r="F90" s="164"/>
      <c r="G90" s="164"/>
      <c r="H90" s="164"/>
      <c r="I90" s="164"/>
      <c r="J90" s="164"/>
      <c r="K90" s="165"/>
      <c r="L90" s="62" t="s">
        <v>89</v>
      </c>
    </row>
    <row r="91" spans="2:12">
      <c r="B91" s="166"/>
      <c r="C91" s="168"/>
      <c r="D91" s="166"/>
      <c r="E91" s="167"/>
      <c r="F91" s="167"/>
      <c r="G91" s="167"/>
      <c r="H91" s="167"/>
      <c r="I91" s="167"/>
      <c r="J91" s="167"/>
      <c r="K91" s="168"/>
      <c r="L91" s="71"/>
    </row>
    <row r="92" spans="2:12">
      <c r="B92" s="172"/>
      <c r="C92" s="174"/>
      <c r="D92" s="159"/>
      <c r="E92" s="180"/>
      <c r="F92" s="180"/>
      <c r="G92" s="180"/>
      <c r="H92" s="180"/>
      <c r="I92" s="180"/>
      <c r="J92" s="180"/>
      <c r="K92" s="181"/>
      <c r="L92" s="72"/>
    </row>
    <row r="93" spans="2:12">
      <c r="B93" s="172"/>
      <c r="C93" s="174"/>
      <c r="D93" s="172"/>
      <c r="E93" s="173"/>
      <c r="F93" s="173"/>
      <c r="G93" s="173"/>
      <c r="H93" s="173"/>
      <c r="I93" s="173"/>
      <c r="J93" s="173"/>
      <c r="K93" s="174"/>
      <c r="L93" s="73"/>
    </row>
    <row r="94" spans="2:12">
      <c r="B94" s="172"/>
      <c r="C94" s="174"/>
      <c r="D94" s="159"/>
      <c r="E94" s="180"/>
      <c r="F94" s="180"/>
      <c r="G94" s="180"/>
      <c r="H94" s="180"/>
      <c r="I94" s="180"/>
      <c r="J94" s="180"/>
      <c r="K94" s="181"/>
      <c r="L94" s="72"/>
    </row>
    <row r="95" spans="2:12">
      <c r="B95" s="172"/>
      <c r="C95" s="174"/>
      <c r="D95" s="172"/>
      <c r="E95" s="173"/>
      <c r="F95" s="173"/>
      <c r="G95" s="173"/>
      <c r="H95" s="173"/>
      <c r="I95" s="173"/>
      <c r="J95" s="173"/>
      <c r="K95" s="174"/>
      <c r="L95" s="73"/>
    </row>
    <row r="96" spans="2:12">
      <c r="B96" s="172"/>
      <c r="C96" s="174"/>
      <c r="D96" s="159"/>
      <c r="E96" s="180"/>
      <c r="F96" s="180"/>
      <c r="G96" s="180"/>
      <c r="H96" s="180"/>
      <c r="I96" s="180"/>
      <c r="J96" s="180"/>
      <c r="K96" s="181"/>
      <c r="L96" s="72"/>
    </row>
    <row r="97" spans="1:12">
      <c r="B97" s="172"/>
      <c r="C97" s="174"/>
      <c r="D97" s="172"/>
      <c r="E97" s="173"/>
      <c r="F97" s="173"/>
      <c r="G97" s="173"/>
      <c r="H97" s="173"/>
      <c r="I97" s="173"/>
      <c r="J97" s="173"/>
      <c r="K97" s="174"/>
      <c r="L97" s="73"/>
    </row>
    <row r="98" spans="1:12">
      <c r="B98" s="172"/>
      <c r="C98" s="174"/>
      <c r="D98" s="159"/>
      <c r="E98" s="180"/>
      <c r="F98" s="180"/>
      <c r="G98" s="180"/>
      <c r="H98" s="180"/>
      <c r="I98" s="180"/>
      <c r="J98" s="180"/>
      <c r="K98" s="181"/>
      <c r="L98" s="72"/>
    </row>
    <row r="99" spans="1:12">
      <c r="B99" s="172"/>
      <c r="C99" s="174"/>
      <c r="D99" s="159"/>
      <c r="E99" s="180"/>
      <c r="F99" s="180"/>
      <c r="G99" s="180"/>
      <c r="H99" s="180"/>
      <c r="I99" s="180"/>
      <c r="J99" s="180"/>
      <c r="K99" s="181"/>
      <c r="L99" s="72"/>
    </row>
    <row r="100" spans="1:12" ht="15.75" thickBot="1">
      <c r="B100" s="175"/>
      <c r="C100" s="177"/>
      <c r="D100" s="175"/>
      <c r="E100" s="176"/>
      <c r="F100" s="176"/>
      <c r="G100" s="176"/>
      <c r="H100" s="176"/>
      <c r="I100" s="176"/>
      <c r="J100" s="176"/>
      <c r="K100" s="177"/>
      <c r="L100" s="74"/>
    </row>
    <row r="101" spans="1:12" ht="15.75" thickBot="1">
      <c r="A101" s="67"/>
      <c r="B101" s="63"/>
      <c r="C101" s="63"/>
      <c r="D101" s="63"/>
      <c r="E101" s="63"/>
      <c r="F101" s="63"/>
      <c r="G101" s="63"/>
      <c r="H101" s="63"/>
      <c r="I101" s="63"/>
      <c r="J101" s="63"/>
      <c r="K101" s="63"/>
      <c r="L101" s="61"/>
    </row>
    <row r="102" spans="1:12" ht="24.75" customHeight="1" thickBot="1">
      <c r="B102" s="163" t="s">
        <v>94</v>
      </c>
      <c r="C102" s="165"/>
      <c r="D102" s="163" t="s">
        <v>95</v>
      </c>
      <c r="E102" s="164"/>
      <c r="F102" s="164"/>
      <c r="G102" s="164"/>
      <c r="H102" s="164"/>
      <c r="I102" s="164"/>
      <c r="J102" s="164"/>
      <c r="K102" s="165"/>
      <c r="L102" s="62" t="s">
        <v>89</v>
      </c>
    </row>
    <row r="103" spans="1:12">
      <c r="B103" s="166"/>
      <c r="C103" s="168"/>
      <c r="D103" s="166"/>
      <c r="E103" s="167"/>
      <c r="F103" s="167"/>
      <c r="G103" s="167"/>
      <c r="H103" s="167"/>
      <c r="I103" s="167"/>
      <c r="J103" s="167"/>
      <c r="K103" s="168"/>
      <c r="L103" s="71"/>
    </row>
    <row r="104" spans="1:12">
      <c r="B104" s="172"/>
      <c r="C104" s="174"/>
      <c r="D104" s="159"/>
      <c r="E104" s="180"/>
      <c r="F104" s="180"/>
      <c r="G104" s="180"/>
      <c r="H104" s="180"/>
      <c r="I104" s="180"/>
      <c r="J104" s="180"/>
      <c r="K104" s="181"/>
      <c r="L104" s="72"/>
    </row>
    <row r="105" spans="1:12">
      <c r="B105" s="172"/>
      <c r="C105" s="174"/>
      <c r="D105" s="172"/>
      <c r="E105" s="173"/>
      <c r="F105" s="173"/>
      <c r="G105" s="173"/>
      <c r="H105" s="173"/>
      <c r="I105" s="173"/>
      <c r="J105" s="173"/>
      <c r="K105" s="174"/>
      <c r="L105" s="73"/>
    </row>
    <row r="106" spans="1:12">
      <c r="B106" s="172"/>
      <c r="C106" s="174"/>
      <c r="D106" s="159"/>
      <c r="E106" s="180"/>
      <c r="F106" s="180"/>
      <c r="G106" s="180"/>
      <c r="H106" s="180"/>
      <c r="I106" s="180"/>
      <c r="J106" s="180"/>
      <c r="K106" s="181"/>
      <c r="L106" s="72"/>
    </row>
    <row r="107" spans="1:12">
      <c r="B107" s="172"/>
      <c r="C107" s="174"/>
      <c r="D107" s="172"/>
      <c r="E107" s="173"/>
      <c r="F107" s="173"/>
      <c r="G107" s="173"/>
      <c r="H107" s="173"/>
      <c r="I107" s="173"/>
      <c r="J107" s="173"/>
      <c r="K107" s="174"/>
      <c r="L107" s="73"/>
    </row>
    <row r="108" spans="1:12">
      <c r="B108" s="172"/>
      <c r="C108" s="174"/>
      <c r="D108" s="159"/>
      <c r="E108" s="180"/>
      <c r="F108" s="180"/>
      <c r="G108" s="180"/>
      <c r="H108" s="180"/>
      <c r="I108" s="180"/>
      <c r="J108" s="180"/>
      <c r="K108" s="181"/>
      <c r="L108" s="72"/>
    </row>
    <row r="109" spans="1:12">
      <c r="B109" s="172"/>
      <c r="C109" s="174"/>
      <c r="D109" s="172"/>
      <c r="E109" s="173"/>
      <c r="F109" s="173"/>
      <c r="G109" s="173"/>
      <c r="H109" s="173"/>
      <c r="I109" s="173"/>
      <c r="J109" s="173"/>
      <c r="K109" s="174"/>
      <c r="L109" s="73"/>
    </row>
    <row r="110" spans="1:12">
      <c r="B110" s="172"/>
      <c r="C110" s="174"/>
      <c r="D110" s="159"/>
      <c r="E110" s="180"/>
      <c r="F110" s="180"/>
      <c r="G110" s="180"/>
      <c r="H110" s="180"/>
      <c r="I110" s="180"/>
      <c r="J110" s="180"/>
      <c r="K110" s="181"/>
      <c r="L110" s="72"/>
    </row>
    <row r="111" spans="1:12">
      <c r="B111" s="172"/>
      <c r="C111" s="174"/>
      <c r="D111" s="159"/>
      <c r="E111" s="180"/>
      <c r="F111" s="180"/>
      <c r="G111" s="180"/>
      <c r="H111" s="180"/>
      <c r="I111" s="180"/>
      <c r="J111" s="180"/>
      <c r="K111" s="181"/>
      <c r="L111" s="72"/>
    </row>
    <row r="112" spans="1:12" ht="15.75" thickBot="1">
      <c r="B112" s="175"/>
      <c r="C112" s="177"/>
      <c r="D112" s="175"/>
      <c r="E112" s="176"/>
      <c r="F112" s="176"/>
      <c r="G112" s="176"/>
      <c r="H112" s="176"/>
      <c r="I112" s="176"/>
      <c r="J112" s="176"/>
      <c r="K112" s="177"/>
      <c r="L112" s="74"/>
    </row>
    <row r="113" spans="2:12" ht="15.75" thickBot="1">
      <c r="B113" s="63"/>
      <c r="C113" s="63"/>
      <c r="D113" s="63"/>
      <c r="E113" s="63"/>
      <c r="F113" s="63"/>
      <c r="G113" s="63"/>
      <c r="H113" s="63"/>
      <c r="I113" s="63"/>
      <c r="J113" s="63"/>
      <c r="K113" s="63"/>
      <c r="L113" s="61"/>
    </row>
    <row r="114" spans="2:12" ht="24.75" customHeight="1" thickBot="1">
      <c r="B114" s="163" t="s">
        <v>94</v>
      </c>
      <c r="C114" s="165"/>
      <c r="D114" s="163" t="s">
        <v>95</v>
      </c>
      <c r="E114" s="164"/>
      <c r="F114" s="164"/>
      <c r="G114" s="164"/>
      <c r="H114" s="164"/>
      <c r="I114" s="164"/>
      <c r="J114" s="164"/>
      <c r="K114" s="165"/>
      <c r="L114" s="62" t="s">
        <v>89</v>
      </c>
    </row>
    <row r="115" spans="2:12">
      <c r="B115" s="166"/>
      <c r="C115" s="168"/>
      <c r="D115" s="166"/>
      <c r="E115" s="167"/>
      <c r="F115" s="167"/>
      <c r="G115" s="167"/>
      <c r="H115" s="167"/>
      <c r="I115" s="167"/>
      <c r="J115" s="167"/>
      <c r="K115" s="168"/>
      <c r="L115" s="78"/>
    </row>
    <row r="116" spans="2:12">
      <c r="B116" s="172"/>
      <c r="C116" s="174"/>
      <c r="D116" s="159"/>
      <c r="E116" s="180"/>
      <c r="F116" s="180"/>
      <c r="G116" s="180"/>
      <c r="H116" s="180"/>
      <c r="I116" s="180"/>
      <c r="J116" s="180"/>
      <c r="K116" s="181"/>
      <c r="L116" s="79"/>
    </row>
    <row r="117" spans="2:12">
      <c r="B117" s="172"/>
      <c r="C117" s="174"/>
      <c r="D117" s="172"/>
      <c r="E117" s="173"/>
      <c r="F117" s="173"/>
      <c r="G117" s="173"/>
      <c r="H117" s="173"/>
      <c r="I117" s="173"/>
      <c r="J117" s="173"/>
      <c r="K117" s="174"/>
      <c r="L117" s="78"/>
    </row>
    <row r="118" spans="2:12">
      <c r="B118" s="172"/>
      <c r="C118" s="174"/>
      <c r="D118" s="159"/>
      <c r="E118" s="180"/>
      <c r="F118" s="180"/>
      <c r="G118" s="180"/>
      <c r="H118" s="180"/>
      <c r="I118" s="180"/>
      <c r="J118" s="180"/>
      <c r="K118" s="181"/>
      <c r="L118" s="79"/>
    </row>
    <row r="119" spans="2:12">
      <c r="B119" s="172"/>
      <c r="C119" s="174"/>
      <c r="D119" s="172"/>
      <c r="E119" s="173"/>
      <c r="F119" s="173"/>
      <c r="G119" s="173"/>
      <c r="H119" s="173"/>
      <c r="I119" s="173"/>
      <c r="J119" s="173"/>
      <c r="K119" s="174"/>
      <c r="L119" s="78"/>
    </row>
    <row r="120" spans="2:12">
      <c r="B120" s="172"/>
      <c r="C120" s="174"/>
      <c r="D120" s="159"/>
      <c r="E120" s="180"/>
      <c r="F120" s="180"/>
      <c r="G120" s="180"/>
      <c r="H120" s="180"/>
      <c r="I120" s="180"/>
      <c r="J120" s="180"/>
      <c r="K120" s="181"/>
      <c r="L120" s="79"/>
    </row>
    <row r="121" spans="2:12">
      <c r="B121" s="172"/>
      <c r="C121" s="174"/>
      <c r="D121" s="172"/>
      <c r="E121" s="173"/>
      <c r="F121" s="173"/>
      <c r="G121" s="173"/>
      <c r="H121" s="173"/>
      <c r="I121" s="173"/>
      <c r="J121" s="173"/>
      <c r="K121" s="174"/>
      <c r="L121" s="78"/>
    </row>
    <row r="122" spans="2:12">
      <c r="B122" s="172"/>
      <c r="C122" s="174"/>
      <c r="D122" s="159"/>
      <c r="E122" s="180"/>
      <c r="F122" s="180"/>
      <c r="G122" s="180"/>
      <c r="H122" s="180"/>
      <c r="I122" s="180"/>
      <c r="J122" s="180"/>
      <c r="K122" s="181"/>
      <c r="L122" s="79"/>
    </row>
    <row r="123" spans="2:12">
      <c r="B123" s="172"/>
      <c r="C123" s="174"/>
      <c r="D123" s="159"/>
      <c r="E123" s="180"/>
      <c r="F123" s="180"/>
      <c r="G123" s="180"/>
      <c r="H123" s="180"/>
      <c r="I123" s="180"/>
      <c r="J123" s="180"/>
      <c r="K123" s="181"/>
      <c r="L123" s="79"/>
    </row>
    <row r="124" spans="2:12" ht="15.75" thickBot="1">
      <c r="B124" s="175"/>
      <c r="C124" s="177"/>
      <c r="D124" s="175"/>
      <c r="E124" s="176"/>
      <c r="F124" s="176"/>
      <c r="G124" s="176"/>
      <c r="H124" s="176"/>
      <c r="I124" s="176"/>
      <c r="J124" s="176"/>
      <c r="K124" s="177"/>
      <c r="L124" s="80"/>
    </row>
    <row r="125" spans="2:12" ht="15.75" thickBot="1"/>
    <row r="126" spans="2:12" ht="24.75" customHeight="1" thickBot="1">
      <c r="B126" s="163" t="s">
        <v>94</v>
      </c>
      <c r="C126" s="165"/>
      <c r="D126" s="163" t="s">
        <v>95</v>
      </c>
      <c r="E126" s="164"/>
      <c r="F126" s="164"/>
      <c r="G126" s="164"/>
      <c r="H126" s="164"/>
      <c r="I126" s="164"/>
      <c r="J126" s="164"/>
      <c r="K126" s="165"/>
      <c r="L126" s="62" t="s">
        <v>89</v>
      </c>
    </row>
    <row r="127" spans="2:12">
      <c r="B127" s="166"/>
      <c r="C127" s="168"/>
      <c r="D127" s="166"/>
      <c r="E127" s="167"/>
      <c r="F127" s="167"/>
      <c r="G127" s="167"/>
      <c r="H127" s="167"/>
      <c r="I127" s="167"/>
      <c r="J127" s="167"/>
      <c r="K127" s="168"/>
      <c r="L127" s="78"/>
    </row>
    <row r="128" spans="2:12">
      <c r="B128" s="172"/>
      <c r="C128" s="174"/>
      <c r="D128" s="159"/>
      <c r="E128" s="180"/>
      <c r="F128" s="180"/>
      <c r="G128" s="180"/>
      <c r="H128" s="180"/>
      <c r="I128" s="180"/>
      <c r="J128" s="180"/>
      <c r="K128" s="181"/>
      <c r="L128" s="79"/>
    </row>
    <row r="129" spans="2:12">
      <c r="B129" s="172"/>
      <c r="C129" s="174"/>
      <c r="D129" s="172"/>
      <c r="E129" s="173"/>
      <c r="F129" s="173"/>
      <c r="G129" s="173"/>
      <c r="H129" s="173"/>
      <c r="I129" s="173"/>
      <c r="J129" s="173"/>
      <c r="K129" s="174"/>
      <c r="L129" s="78"/>
    </row>
    <row r="130" spans="2:12">
      <c r="B130" s="172"/>
      <c r="C130" s="174"/>
      <c r="D130" s="159"/>
      <c r="E130" s="180"/>
      <c r="F130" s="180"/>
      <c r="G130" s="180"/>
      <c r="H130" s="180"/>
      <c r="I130" s="180"/>
      <c r="J130" s="180"/>
      <c r="K130" s="181"/>
      <c r="L130" s="79"/>
    </row>
    <row r="131" spans="2:12">
      <c r="B131" s="172"/>
      <c r="C131" s="174"/>
      <c r="D131" s="172"/>
      <c r="E131" s="173"/>
      <c r="F131" s="173"/>
      <c r="G131" s="173"/>
      <c r="H131" s="173"/>
      <c r="I131" s="173"/>
      <c r="J131" s="173"/>
      <c r="K131" s="174"/>
      <c r="L131" s="78"/>
    </row>
    <row r="132" spans="2:12">
      <c r="B132" s="172"/>
      <c r="C132" s="174"/>
      <c r="D132" s="159"/>
      <c r="E132" s="180"/>
      <c r="F132" s="180"/>
      <c r="G132" s="180"/>
      <c r="H132" s="180"/>
      <c r="I132" s="180"/>
      <c r="J132" s="180"/>
      <c r="K132" s="181"/>
      <c r="L132" s="79"/>
    </row>
    <row r="133" spans="2:12">
      <c r="B133" s="172"/>
      <c r="C133" s="174"/>
      <c r="D133" s="172"/>
      <c r="E133" s="173"/>
      <c r="F133" s="173"/>
      <c r="G133" s="173"/>
      <c r="H133" s="173"/>
      <c r="I133" s="173"/>
      <c r="J133" s="173"/>
      <c r="K133" s="174"/>
      <c r="L133" s="78"/>
    </row>
    <row r="134" spans="2:12">
      <c r="B134" s="172"/>
      <c r="C134" s="174"/>
      <c r="D134" s="159"/>
      <c r="E134" s="180"/>
      <c r="F134" s="180"/>
      <c r="G134" s="180"/>
      <c r="H134" s="180"/>
      <c r="I134" s="180"/>
      <c r="J134" s="180"/>
      <c r="K134" s="181"/>
      <c r="L134" s="79"/>
    </row>
    <row r="135" spans="2:12">
      <c r="B135" s="172"/>
      <c r="C135" s="174"/>
      <c r="D135" s="159"/>
      <c r="E135" s="180"/>
      <c r="F135" s="180"/>
      <c r="G135" s="180"/>
      <c r="H135" s="180"/>
      <c r="I135" s="180"/>
      <c r="J135" s="180"/>
      <c r="K135" s="181"/>
      <c r="L135" s="79"/>
    </row>
    <row r="136" spans="2:12" ht="15.75" thickBot="1">
      <c r="B136" s="175"/>
      <c r="C136" s="177"/>
      <c r="D136" s="175"/>
      <c r="E136" s="176"/>
      <c r="F136" s="176"/>
      <c r="G136" s="176"/>
      <c r="H136" s="176"/>
      <c r="I136" s="176"/>
      <c r="J136" s="176"/>
      <c r="K136" s="177"/>
      <c r="L136" s="80"/>
    </row>
    <row r="137" spans="2:12" ht="15.75" thickBot="1">
      <c r="B137" s="63"/>
      <c r="C137" s="63"/>
      <c r="D137" s="63"/>
      <c r="E137" s="63"/>
      <c r="F137" s="63"/>
      <c r="G137" s="63"/>
      <c r="H137" s="63"/>
      <c r="I137" s="63"/>
      <c r="J137" s="63"/>
      <c r="K137" s="63"/>
      <c r="L137" s="61"/>
    </row>
    <row r="138" spans="2:12" ht="14.25" customHeight="1" thickBot="1">
      <c r="B138" s="182" t="s">
        <v>110</v>
      </c>
      <c r="C138" s="183"/>
      <c r="D138" s="183"/>
      <c r="E138" s="183"/>
      <c r="F138" s="183"/>
      <c r="G138" s="183"/>
      <c r="H138" s="183"/>
      <c r="I138" s="183"/>
      <c r="J138" s="183"/>
      <c r="K138" s="183"/>
      <c r="L138" s="184"/>
    </row>
    <row r="139" spans="2:12" ht="6.75" customHeight="1" thickBot="1"/>
    <row r="140" spans="2:12" ht="15.75" customHeight="1" thickBot="1">
      <c r="B140" s="163" t="s">
        <v>111</v>
      </c>
      <c r="C140" s="164"/>
      <c r="D140" s="164"/>
      <c r="E140" s="164"/>
      <c r="F140" s="164"/>
      <c r="G140" s="164"/>
      <c r="H140" s="164"/>
      <c r="I140" s="164"/>
      <c r="J140" s="164"/>
      <c r="K140" s="164"/>
      <c r="L140" s="165"/>
    </row>
    <row r="141" spans="2:12" ht="9" customHeight="1" thickBot="1">
      <c r="B141" s="61"/>
      <c r="C141" s="61"/>
      <c r="D141" s="61"/>
      <c r="E141" s="61"/>
      <c r="F141" s="61"/>
      <c r="G141" s="61"/>
      <c r="H141" s="61"/>
      <c r="I141" s="61"/>
    </row>
    <row r="142" spans="2:12" ht="15.75" thickBot="1">
      <c r="B142" s="163" t="s">
        <v>96</v>
      </c>
      <c r="C142" s="164"/>
      <c r="D142" s="164"/>
      <c r="E142" s="164"/>
      <c r="F142" s="165"/>
      <c r="G142" s="163" t="s">
        <v>97</v>
      </c>
      <c r="H142" s="164"/>
      <c r="I142" s="164"/>
      <c r="J142" s="164"/>
      <c r="K142" s="164"/>
      <c r="L142" s="165"/>
    </row>
    <row r="143" spans="2:12">
      <c r="B143" s="178"/>
      <c r="C143" s="173"/>
      <c r="D143" s="173"/>
      <c r="E143" s="173"/>
      <c r="F143" s="173"/>
      <c r="G143" s="166"/>
      <c r="H143" s="167"/>
      <c r="I143" s="167"/>
      <c r="J143" s="167"/>
      <c r="K143" s="167"/>
      <c r="L143" s="168"/>
    </row>
    <row r="144" spans="2:12">
      <c r="B144" s="179"/>
      <c r="C144" s="170"/>
      <c r="D144" s="170"/>
      <c r="E144" s="170"/>
      <c r="F144" s="170"/>
      <c r="G144" s="169"/>
      <c r="H144" s="170"/>
      <c r="I144" s="170"/>
      <c r="J144" s="170"/>
      <c r="K144" s="170"/>
      <c r="L144" s="171"/>
    </row>
    <row r="145" spans="2:12">
      <c r="B145" s="178"/>
      <c r="C145" s="173"/>
      <c r="D145" s="173"/>
      <c r="E145" s="173"/>
      <c r="F145" s="173"/>
      <c r="G145" s="172"/>
      <c r="H145" s="173"/>
      <c r="I145" s="173"/>
      <c r="J145" s="173"/>
      <c r="K145" s="173"/>
      <c r="L145" s="174"/>
    </row>
    <row r="146" spans="2:12">
      <c r="B146" s="179"/>
      <c r="C146" s="170"/>
      <c r="D146" s="170"/>
      <c r="E146" s="170"/>
      <c r="F146" s="170"/>
      <c r="G146" s="169"/>
      <c r="H146" s="170"/>
      <c r="I146" s="170"/>
      <c r="J146" s="170"/>
      <c r="K146" s="170"/>
      <c r="L146" s="171"/>
    </row>
    <row r="147" spans="2:12" ht="15.75" thickBot="1">
      <c r="B147" s="206"/>
      <c r="C147" s="207"/>
      <c r="D147" s="207"/>
      <c r="E147" s="207"/>
      <c r="F147" s="207"/>
      <c r="G147" s="175"/>
      <c r="H147" s="176"/>
      <c r="I147" s="176"/>
      <c r="J147" s="176"/>
      <c r="K147" s="176"/>
      <c r="L147" s="177"/>
    </row>
    <row r="148" spans="2:12" ht="15.75" thickBot="1">
      <c r="B148" s="186"/>
      <c r="C148" s="186"/>
      <c r="D148" s="186"/>
      <c r="E148" s="186"/>
      <c r="F148" s="186"/>
      <c r="G148" s="185"/>
      <c r="H148" s="185"/>
      <c r="I148" s="185"/>
    </row>
    <row r="149" spans="2:12" ht="15.75" customHeight="1" thickBot="1">
      <c r="B149" s="203" t="s">
        <v>112</v>
      </c>
      <c r="C149" s="204"/>
      <c r="D149" s="204"/>
      <c r="E149" s="204"/>
      <c r="F149" s="204"/>
      <c r="G149" s="204"/>
      <c r="H149" s="204"/>
      <c r="I149" s="204"/>
      <c r="J149" s="204"/>
      <c r="K149" s="204"/>
      <c r="L149" s="205"/>
    </row>
    <row r="150" spans="2:12" ht="6.75" customHeight="1" thickBot="1">
      <c r="B150" s="61"/>
      <c r="C150" s="61"/>
      <c r="D150" s="61"/>
      <c r="E150" s="66"/>
      <c r="F150" s="66"/>
      <c r="G150" s="66"/>
      <c r="H150" s="66"/>
      <c r="I150" s="66"/>
    </row>
    <row r="151" spans="2:12" ht="15.75" customHeight="1" thickBot="1">
      <c r="B151" s="67"/>
      <c r="C151" s="208" t="s">
        <v>98</v>
      </c>
      <c r="D151" s="209"/>
      <c r="E151" s="68"/>
      <c r="F151" s="68"/>
      <c r="G151" s="68"/>
      <c r="H151" s="68"/>
      <c r="I151" s="68"/>
      <c r="J151" s="68"/>
      <c r="K151" s="69"/>
    </row>
    <row r="152" spans="2:12" ht="48.75" thickBot="1">
      <c r="C152" s="210"/>
      <c r="D152" s="211"/>
      <c r="E152" s="70" t="s">
        <v>99</v>
      </c>
      <c r="F152" s="70" t="s">
        <v>100</v>
      </c>
      <c r="G152" s="70" t="s">
        <v>101</v>
      </c>
      <c r="H152" s="70" t="s">
        <v>102</v>
      </c>
      <c r="I152" s="70" t="s">
        <v>103</v>
      </c>
      <c r="J152" s="70" t="s">
        <v>104</v>
      </c>
      <c r="K152" s="70" t="s">
        <v>105</v>
      </c>
    </row>
    <row r="153" spans="2:12">
      <c r="C153" s="157"/>
      <c r="D153" s="158"/>
      <c r="E153" s="81"/>
      <c r="F153" s="81"/>
      <c r="G153" s="81"/>
      <c r="H153" s="81"/>
      <c r="I153" s="81"/>
      <c r="J153" s="81"/>
      <c r="K153" s="82"/>
    </row>
    <row r="154" spans="2:12">
      <c r="C154" s="159"/>
      <c r="D154" s="160"/>
      <c r="E154" s="83"/>
      <c r="F154" s="83"/>
      <c r="G154" s="83"/>
      <c r="H154" s="83"/>
      <c r="I154" s="83"/>
      <c r="J154" s="83"/>
      <c r="K154" s="84"/>
    </row>
    <row r="155" spans="2:12">
      <c r="C155" s="159"/>
      <c r="D155" s="160"/>
      <c r="E155" s="83"/>
      <c r="F155" s="83"/>
      <c r="G155" s="83"/>
      <c r="H155" s="83"/>
      <c r="I155" s="83"/>
      <c r="J155" s="83"/>
      <c r="K155" s="84"/>
    </row>
    <row r="156" spans="2:12">
      <c r="C156" s="159"/>
      <c r="D156" s="160"/>
      <c r="E156" s="83"/>
      <c r="F156" s="83"/>
      <c r="G156" s="83"/>
      <c r="H156" s="83"/>
      <c r="I156" s="83"/>
      <c r="J156" s="83"/>
      <c r="K156" s="84"/>
    </row>
    <row r="157" spans="2:12">
      <c r="C157" s="159"/>
      <c r="D157" s="160"/>
      <c r="E157" s="83"/>
      <c r="F157" s="83"/>
      <c r="G157" s="83"/>
      <c r="H157" s="83"/>
      <c r="I157" s="83"/>
      <c r="J157" s="83"/>
      <c r="K157" s="84"/>
    </row>
    <row r="158" spans="2:12" ht="15.75" thickBot="1">
      <c r="C158" s="161"/>
      <c r="D158" s="162"/>
      <c r="E158" s="85"/>
      <c r="F158" s="85"/>
      <c r="G158" s="85"/>
      <c r="H158" s="85"/>
      <c r="I158" s="85"/>
      <c r="J158" s="85"/>
      <c r="K158" s="86"/>
    </row>
    <row r="159" spans="2:12" ht="15.75" thickBot="1"/>
    <row r="160" spans="2:12" ht="15.75" customHeight="1" thickBot="1">
      <c r="B160" s="203" t="s">
        <v>113</v>
      </c>
      <c r="C160" s="204"/>
      <c r="D160" s="204"/>
      <c r="E160" s="204"/>
      <c r="F160" s="204"/>
      <c r="G160" s="204"/>
      <c r="H160" s="204"/>
      <c r="I160" s="204"/>
      <c r="J160" s="204"/>
      <c r="K160" s="204"/>
      <c r="L160" s="205"/>
    </row>
    <row r="161" spans="2:12" ht="8.25" customHeight="1" thickBot="1">
      <c r="B161" s="61"/>
      <c r="C161" s="61"/>
      <c r="D161" s="61"/>
      <c r="E161" s="61"/>
      <c r="F161" s="61"/>
      <c r="G161" s="61"/>
      <c r="H161" s="61"/>
      <c r="I161" s="61"/>
      <c r="J161" s="61"/>
      <c r="K161" s="61"/>
      <c r="L161" s="61"/>
    </row>
    <row r="162" spans="2:12" ht="15.75" customHeight="1" thickBot="1">
      <c r="B162" s="163" t="s">
        <v>114</v>
      </c>
      <c r="C162" s="164"/>
      <c r="D162" s="164"/>
      <c r="E162" s="164"/>
      <c r="F162" s="164"/>
      <c r="G162" s="164"/>
      <c r="H162" s="164"/>
      <c r="I162" s="225"/>
      <c r="J162" s="226"/>
      <c r="K162" s="95"/>
      <c r="L162" s="95"/>
    </row>
    <row r="163" spans="2:12" ht="9" customHeight="1">
      <c r="B163" s="61"/>
      <c r="C163" s="61"/>
      <c r="D163" s="61"/>
      <c r="E163" s="61"/>
      <c r="F163" s="61"/>
      <c r="G163" s="90"/>
      <c r="H163" s="90"/>
      <c r="I163" s="90"/>
      <c r="J163" s="90"/>
      <c r="K163" s="90"/>
      <c r="L163" s="90"/>
    </row>
    <row r="164" spans="2:12">
      <c r="B164" s="90"/>
      <c r="C164" s="90"/>
      <c r="D164" s="90"/>
      <c r="E164" s="90"/>
      <c r="F164" s="90"/>
      <c r="G164" s="90"/>
      <c r="H164" s="90"/>
      <c r="I164" s="65"/>
      <c r="J164" s="65"/>
      <c r="K164" s="65"/>
      <c r="L164" s="65"/>
    </row>
  </sheetData>
  <sheetProtection algorithmName="SHA-512" hashValue="dW29oXjHjkQIpTBUe1SBLRKGAfxcOVcArI1aJgJ+2XOWoseBQxpagqScyFDjP/4tknGaIpOtzCSSW4LeGoJUmA==" saltValue="4DFAwrMhj7v7spvF9znNSA==" spinCount="100000" sheet="1" objects="1" scenarios="1"/>
  <mergeCells count="240">
    <mergeCell ref="D3:J4"/>
    <mergeCell ref="B162:H162"/>
    <mergeCell ref="I162:J162"/>
    <mergeCell ref="B11:C11"/>
    <mergeCell ref="D11:F11"/>
    <mergeCell ref="G11:H11"/>
    <mergeCell ref="I11:L11"/>
    <mergeCell ref="H58:K58"/>
    <mergeCell ref="H59:K59"/>
    <mergeCell ref="C58:F58"/>
    <mergeCell ref="C59:F59"/>
    <mergeCell ref="H49:K49"/>
    <mergeCell ref="H50:K50"/>
    <mergeCell ref="B41:F41"/>
    <mergeCell ref="G41:I41"/>
    <mergeCell ref="B42:F42"/>
    <mergeCell ref="G42:I42"/>
    <mergeCell ref="J42:L42"/>
    <mergeCell ref="B43:F43"/>
    <mergeCell ref="G43:I43"/>
    <mergeCell ref="J43:L43"/>
    <mergeCell ref="B10:C10"/>
    <mergeCell ref="D10:L10"/>
    <mergeCell ref="H51:K51"/>
    <mergeCell ref="H52:K52"/>
    <mergeCell ref="H53:K53"/>
    <mergeCell ref="H54:K54"/>
    <mergeCell ref="H55:K55"/>
    <mergeCell ref="H56:K56"/>
    <mergeCell ref="H57:K57"/>
    <mergeCell ref="C51:F51"/>
    <mergeCell ref="C52:F52"/>
    <mergeCell ref="C53:F53"/>
    <mergeCell ref="C54:F54"/>
    <mergeCell ref="C55:F55"/>
    <mergeCell ref="C56:F56"/>
    <mergeCell ref="C57:F57"/>
    <mergeCell ref="B47:F47"/>
    <mergeCell ref="B46:E46"/>
    <mergeCell ref="F46:G46"/>
    <mergeCell ref="G47:K47"/>
    <mergeCell ref="C48:F48"/>
    <mergeCell ref="C49:F49"/>
    <mergeCell ref="C50:F50"/>
    <mergeCell ref="H48:K48"/>
    <mergeCell ref="B37:L37"/>
    <mergeCell ref="B45:L45"/>
    <mergeCell ref="B38:F38"/>
    <mergeCell ref="G38:I38"/>
    <mergeCell ref="J38:L38"/>
    <mergeCell ref="B39:F39"/>
    <mergeCell ref="G39:I39"/>
    <mergeCell ref="J39:L39"/>
    <mergeCell ref="B40:F40"/>
    <mergeCell ref="G40:I40"/>
    <mergeCell ref="J40:L40"/>
    <mergeCell ref="J41:L41"/>
    <mergeCell ref="B34:F34"/>
    <mergeCell ref="G34:I34"/>
    <mergeCell ref="B35:F35"/>
    <mergeCell ref="G35:I35"/>
    <mergeCell ref="J35:L35"/>
    <mergeCell ref="B36:F36"/>
    <mergeCell ref="G36:I36"/>
    <mergeCell ref="J36:L36"/>
    <mergeCell ref="J34:L34"/>
    <mergeCell ref="B31:F31"/>
    <mergeCell ref="G31:I31"/>
    <mergeCell ref="J31:L31"/>
    <mergeCell ref="B32:F32"/>
    <mergeCell ref="G32:I32"/>
    <mergeCell ref="J32:L32"/>
    <mergeCell ref="B33:F33"/>
    <mergeCell ref="G33:I33"/>
    <mergeCell ref="J33:L33"/>
    <mergeCell ref="G27:I27"/>
    <mergeCell ref="B28:F28"/>
    <mergeCell ref="G28:I28"/>
    <mergeCell ref="J28:L28"/>
    <mergeCell ref="J27:L27"/>
    <mergeCell ref="B29:F29"/>
    <mergeCell ref="G29:I29"/>
    <mergeCell ref="J29:L29"/>
    <mergeCell ref="B30:L30"/>
    <mergeCell ref="B91:C100"/>
    <mergeCell ref="D91:K91"/>
    <mergeCell ref="D92:K92"/>
    <mergeCell ref="D93:K93"/>
    <mergeCell ref="D99:K99"/>
    <mergeCell ref="D100:K100"/>
    <mergeCell ref="J18:L18"/>
    <mergeCell ref="J19:L19"/>
    <mergeCell ref="J21:L21"/>
    <mergeCell ref="J22:L22"/>
    <mergeCell ref="G20:I20"/>
    <mergeCell ref="B20:F20"/>
    <mergeCell ref="B23:L23"/>
    <mergeCell ref="B24:F24"/>
    <mergeCell ref="G24:I24"/>
    <mergeCell ref="J24:L24"/>
    <mergeCell ref="J20:L20"/>
    <mergeCell ref="B25:F25"/>
    <mergeCell ref="G25:I25"/>
    <mergeCell ref="J25:L25"/>
    <mergeCell ref="B26:F26"/>
    <mergeCell ref="G26:I26"/>
    <mergeCell ref="J26:L26"/>
    <mergeCell ref="B27:F27"/>
    <mergeCell ref="D81:K81"/>
    <mergeCell ref="D83:K83"/>
    <mergeCell ref="D84:K84"/>
    <mergeCell ref="D85:K85"/>
    <mergeCell ref="D82:K82"/>
    <mergeCell ref="D86:K86"/>
    <mergeCell ref="D87:K87"/>
    <mergeCell ref="D88:K88"/>
    <mergeCell ref="B90:C90"/>
    <mergeCell ref="D90:K90"/>
    <mergeCell ref="B160:L160"/>
    <mergeCell ref="B148:I148"/>
    <mergeCell ref="B147:F147"/>
    <mergeCell ref="B149:L149"/>
    <mergeCell ref="C151:D152"/>
    <mergeCell ref="B102:C102"/>
    <mergeCell ref="D102:K102"/>
    <mergeCell ref="B103:C112"/>
    <mergeCell ref="D103:K103"/>
    <mergeCell ref="D104:K104"/>
    <mergeCell ref="D105:K105"/>
    <mergeCell ref="D106:K106"/>
    <mergeCell ref="D107:K107"/>
    <mergeCell ref="B140:L140"/>
    <mergeCell ref="B126:C126"/>
    <mergeCell ref="D126:K126"/>
    <mergeCell ref="B114:C114"/>
    <mergeCell ref="D114:K114"/>
    <mergeCell ref="B115:C124"/>
    <mergeCell ref="D116:K116"/>
    <mergeCell ref="D117:K117"/>
    <mergeCell ref="D118:K118"/>
    <mergeCell ref="D119:K119"/>
    <mergeCell ref="D120:K120"/>
    <mergeCell ref="B8:L8"/>
    <mergeCell ref="B68:L68"/>
    <mergeCell ref="B70:G70"/>
    <mergeCell ref="J70:K70"/>
    <mergeCell ref="H70:I70"/>
    <mergeCell ref="G18:I18"/>
    <mergeCell ref="G19:I19"/>
    <mergeCell ref="G21:I21"/>
    <mergeCell ref="J71:K71"/>
    <mergeCell ref="H71:I71"/>
    <mergeCell ref="B71:G71"/>
    <mergeCell ref="B13:G13"/>
    <mergeCell ref="H13:I13"/>
    <mergeCell ref="B14:G14"/>
    <mergeCell ref="H14:I14"/>
    <mergeCell ref="G17:I17"/>
    <mergeCell ref="G22:I22"/>
    <mergeCell ref="B16:L16"/>
    <mergeCell ref="B17:F17"/>
    <mergeCell ref="B18:F18"/>
    <mergeCell ref="B19:F19"/>
    <mergeCell ref="B21:F21"/>
    <mergeCell ref="B22:F22"/>
    <mergeCell ref="J17:L17"/>
    <mergeCell ref="D121:K121"/>
    <mergeCell ref="D122:K122"/>
    <mergeCell ref="D123:K123"/>
    <mergeCell ref="J72:K72"/>
    <mergeCell ref="J73:K73"/>
    <mergeCell ref="J74:K74"/>
    <mergeCell ref="B76:L76"/>
    <mergeCell ref="B78:C78"/>
    <mergeCell ref="D78:K78"/>
    <mergeCell ref="H73:I73"/>
    <mergeCell ref="H74:I74"/>
    <mergeCell ref="B75:I75"/>
    <mergeCell ref="B73:G73"/>
    <mergeCell ref="B74:G74"/>
    <mergeCell ref="H72:I72"/>
    <mergeCell ref="B72:G72"/>
    <mergeCell ref="D94:K94"/>
    <mergeCell ref="D95:K95"/>
    <mergeCell ref="D96:K96"/>
    <mergeCell ref="D97:K97"/>
    <mergeCell ref="D98:K98"/>
    <mergeCell ref="B79:C88"/>
    <mergeCell ref="D79:K79"/>
    <mergeCell ref="D80:K80"/>
    <mergeCell ref="D124:K124"/>
    <mergeCell ref="B142:F142"/>
    <mergeCell ref="B143:F143"/>
    <mergeCell ref="B144:F144"/>
    <mergeCell ref="B145:F145"/>
    <mergeCell ref="B146:F146"/>
    <mergeCell ref="D108:K108"/>
    <mergeCell ref="D109:K109"/>
    <mergeCell ref="D110:K110"/>
    <mergeCell ref="D111:K111"/>
    <mergeCell ref="D112:K112"/>
    <mergeCell ref="B138:L138"/>
    <mergeCell ref="D134:K134"/>
    <mergeCell ref="D135:K135"/>
    <mergeCell ref="D136:K136"/>
    <mergeCell ref="B127:C136"/>
    <mergeCell ref="D127:K127"/>
    <mergeCell ref="D128:K128"/>
    <mergeCell ref="D129:K129"/>
    <mergeCell ref="D130:K130"/>
    <mergeCell ref="D131:K131"/>
    <mergeCell ref="D132:K132"/>
    <mergeCell ref="D133:K133"/>
    <mergeCell ref="D115:K115"/>
    <mergeCell ref="C153:D153"/>
    <mergeCell ref="C154:D154"/>
    <mergeCell ref="C155:D155"/>
    <mergeCell ref="C156:D156"/>
    <mergeCell ref="C157:D157"/>
    <mergeCell ref="C158:D158"/>
    <mergeCell ref="G142:L142"/>
    <mergeCell ref="G143:L143"/>
    <mergeCell ref="G144:L144"/>
    <mergeCell ref="G145:L145"/>
    <mergeCell ref="G146:L146"/>
    <mergeCell ref="G147:L147"/>
    <mergeCell ref="C66:F66"/>
    <mergeCell ref="H66:K66"/>
    <mergeCell ref="C60:F60"/>
    <mergeCell ref="C61:F61"/>
    <mergeCell ref="C62:F62"/>
    <mergeCell ref="C63:F63"/>
    <mergeCell ref="C64:F64"/>
    <mergeCell ref="C65:F65"/>
    <mergeCell ref="H65:K65"/>
    <mergeCell ref="H64:K64"/>
    <mergeCell ref="H63:K63"/>
    <mergeCell ref="H62:K62"/>
    <mergeCell ref="H61:K61"/>
    <mergeCell ref="H60:K60"/>
  </mergeCells>
  <dataValidations count="3">
    <dataValidation type="list" allowBlank="1" showInputMessage="1" showErrorMessage="1" sqref="H71:I74">
      <formula1>$O$70:$O$72</formula1>
    </dataValidation>
    <dataValidation type="list" showInputMessage="1" showErrorMessage="1" sqref="H14:I14">
      <formula1>$O$13:$O$14</formula1>
    </dataValidation>
    <dataValidation showInputMessage="1" showErrorMessage="1" sqref="H15:I15 H53:I58 I45:I46 H45"/>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R60"/>
  <sheetViews>
    <sheetView tabSelected="1" topLeftCell="B2" workbookViewId="0">
      <selection activeCell="J13" sqref="J13:L13"/>
    </sheetView>
  </sheetViews>
  <sheetFormatPr baseColWidth="10" defaultColWidth="10.85546875" defaultRowHeight="15"/>
  <cols>
    <col min="1" max="1" width="10.42578125" style="3" customWidth="1"/>
    <col min="2" max="2" width="10.85546875" style="3"/>
    <col min="3" max="3" width="13.7109375" style="3" customWidth="1"/>
    <col min="4" max="4" width="20" style="3" customWidth="1"/>
    <col min="5" max="5" width="17.7109375" style="3" customWidth="1"/>
    <col min="6" max="6" width="18" style="3" customWidth="1"/>
    <col min="7" max="7" width="18.42578125" style="3" customWidth="1"/>
    <col min="8" max="8" width="17.7109375" style="3" customWidth="1"/>
    <col min="9" max="9" width="19" style="3" customWidth="1"/>
    <col min="10" max="10" width="23.85546875" style="3" customWidth="1"/>
    <col min="11" max="12" width="11.42578125" style="3" customWidth="1"/>
    <col min="13" max="13" width="11.42578125" style="3" hidden="1" customWidth="1"/>
    <col min="14" max="14" width="3.85546875" style="3" hidden="1" customWidth="1"/>
    <col min="15" max="15" width="11.42578125" style="3" customWidth="1"/>
    <col min="16" max="16" width="11.42578125" style="3" hidden="1" customWidth="1"/>
    <col min="17" max="20" width="11.42578125" style="3" customWidth="1"/>
    <col min="21" max="16384" width="10.85546875" style="3"/>
  </cols>
  <sheetData>
    <row r="1" spans="1:18" s="5" customFormat="1" ht="72" customHeight="1" thickBot="1">
      <c r="C1" s="285" t="s">
        <v>141</v>
      </c>
      <c r="D1" s="285"/>
      <c r="E1" s="285"/>
      <c r="F1" s="285"/>
      <c r="G1" s="285"/>
      <c r="H1" s="285"/>
    </row>
    <row r="2" spans="1:18" ht="16.5" customHeight="1" thickBot="1">
      <c r="A2" s="48"/>
      <c r="B2" s="48"/>
      <c r="C2" s="49"/>
      <c r="D2" s="49"/>
      <c r="E2" s="49"/>
      <c r="F2" s="49"/>
      <c r="G2" s="49"/>
      <c r="H2" s="49"/>
      <c r="I2" s="49"/>
      <c r="P2" s="55" t="s">
        <v>74</v>
      </c>
    </row>
    <row r="3" spans="1:18" ht="15.75" thickBot="1">
      <c r="B3" s="269" t="s">
        <v>0</v>
      </c>
      <c r="C3" s="270"/>
      <c r="D3" s="270"/>
      <c r="E3" s="270"/>
      <c r="F3" s="270"/>
      <c r="G3" s="270"/>
      <c r="H3" s="270"/>
      <c r="I3" s="270"/>
      <c r="P3" s="55" t="s">
        <v>75</v>
      </c>
    </row>
    <row r="4" spans="1:18" ht="24" customHeight="1" thickBot="1">
      <c r="B4" s="235" t="s">
        <v>1</v>
      </c>
      <c r="C4" s="236"/>
      <c r="D4" s="236"/>
      <c r="E4" s="277">
        <f>+F14</f>
        <v>0</v>
      </c>
      <c r="F4" s="278"/>
      <c r="G4" s="276" t="str">
        <f>+IF(AND(1000000&lt;=E4,E4&lt;=60000000),"OK","ERROR: El FONDEP podrá financiar como mínimo la suma de $1.000.000 y como máximo $ 60.000.000")</f>
        <v>ERROR: El FONDEP podrá financiar como mínimo la suma de $1.000.000 y como máximo $ 60.000.000</v>
      </c>
      <c r="H4" s="276"/>
      <c r="I4" s="276"/>
      <c r="P4" s="55" t="s">
        <v>67</v>
      </c>
    </row>
    <row r="5" spans="1:18" ht="17.25" thickBot="1">
      <c r="B5" s="235" t="s">
        <v>2</v>
      </c>
      <c r="C5" s="236"/>
      <c r="D5" s="236"/>
      <c r="E5" s="271">
        <v>84</v>
      </c>
      <c r="F5" s="272"/>
      <c r="G5" s="4"/>
      <c r="H5" s="279"/>
      <c r="I5" s="279"/>
      <c r="P5" s="55" t="s">
        <v>71</v>
      </c>
    </row>
    <row r="6" spans="1:18" ht="15.75" thickBot="1">
      <c r="B6" s="235" t="s">
        <v>3</v>
      </c>
      <c r="C6" s="236"/>
      <c r="D6" s="236"/>
      <c r="E6" s="237">
        <v>12</v>
      </c>
      <c r="F6" s="238"/>
      <c r="G6" s="273" t="s">
        <v>52</v>
      </c>
      <c r="H6" s="58" t="s">
        <v>81</v>
      </c>
      <c r="I6" s="98"/>
      <c r="P6" s="55" t="s">
        <v>61</v>
      </c>
    </row>
    <row r="7" spans="1:18" ht="24.75" customHeight="1" thickBot="1">
      <c r="B7" s="235"/>
      <c r="C7" s="235"/>
      <c r="D7" s="235"/>
      <c r="E7" s="284"/>
      <c r="F7" s="284"/>
      <c r="G7" s="273"/>
      <c r="H7" s="58" t="s">
        <v>82</v>
      </c>
      <c r="I7" s="98"/>
      <c r="P7" s="55" t="s">
        <v>78</v>
      </c>
    </row>
    <row r="8" spans="1:18" ht="25.5" customHeight="1" thickBot="1">
      <c r="B8" s="244" t="s">
        <v>4</v>
      </c>
      <c r="C8" s="244"/>
      <c r="D8" s="59" t="s">
        <v>85</v>
      </c>
      <c r="E8" s="127"/>
      <c r="F8" s="2"/>
      <c r="G8" s="273"/>
      <c r="H8" s="58" t="s">
        <v>83</v>
      </c>
      <c r="I8" s="98"/>
      <c r="P8" s="55" t="s">
        <v>72</v>
      </c>
    </row>
    <row r="9" spans="1:18" ht="37.5" customHeight="1" thickBot="1">
      <c r="B9" s="1"/>
      <c r="C9" s="283" t="s">
        <v>16</v>
      </c>
      <c r="D9" s="283"/>
      <c r="E9" s="128"/>
      <c r="F9" s="47" t="s">
        <v>50</v>
      </c>
      <c r="G9" s="50" t="str">
        <f>IFERROR(E4/E9,"")</f>
        <v/>
      </c>
      <c r="H9" s="51" t="str">
        <f>IF(G9&lt;=150%,"OK","ERROR")</f>
        <v>ERROR</v>
      </c>
      <c r="I9" s="1"/>
      <c r="J9" s="4"/>
      <c r="P9" s="55" t="s">
        <v>76</v>
      </c>
    </row>
    <row r="10" spans="1:18" ht="48" customHeight="1" thickBot="1">
      <c r="A10" s="52"/>
      <c r="B10" s="280" t="s">
        <v>5</v>
      </c>
      <c r="C10" s="281"/>
      <c r="D10" s="282"/>
      <c r="E10" s="105" t="s">
        <v>54</v>
      </c>
      <c r="F10" s="105" t="s">
        <v>56</v>
      </c>
      <c r="G10" s="105" t="s">
        <v>55</v>
      </c>
      <c r="H10" s="274" t="s">
        <v>138</v>
      </c>
      <c r="I10" s="275"/>
      <c r="J10" s="4"/>
      <c r="P10" s="55" t="s">
        <v>70</v>
      </c>
    </row>
    <row r="11" spans="1:18" ht="30" customHeight="1" thickBot="1">
      <c r="A11" s="52"/>
      <c r="B11" s="239" t="s">
        <v>9</v>
      </c>
      <c r="C11" s="240"/>
      <c r="D11" s="241"/>
      <c r="E11" s="99">
        <f>SUM(F11:G11)</f>
        <v>0</v>
      </c>
      <c r="F11" s="100">
        <f>IF(B11=I21,G21)+IF(B11=I22,G22)+IF(B11=I23,G23)+IF(B11=I24,G24)+IF(B11=I25,G25)+IF(B11=I26,G26)+IF(B11=I27,G27)+IF(B11=I28,G28)+IF(B11=I29,G29)+IF(B11=I30,G30)+IF(B11=I31,G31)+IF(B11=I32,G32)+IF(B11=I33,G33)+IF(B11=I34,G34)+IF(B11=I35,G35)+IF(B11=I36,G36)+IF(B11=I37,G37)+IF(B11=I38,G38)+IF(B11=I39,G39)+IF(B11=I40,G40)+IF(B11=I41,G41)</f>
        <v>0</v>
      </c>
      <c r="G11" s="100">
        <f>IF(B11=I21,H21)+IF(B11=I22,H22)+IF(B11=I23,H23)+IF(B11=I24,H24)+IF(B11=I25,H25)+IF(B11=I26,H26)+IF(B11=I27,H27)+IF(B11=I28,H28)+IF(B11=I29,H29)+IF(B11=I30,H30)+IF(B11=I31,H31)+IF(B11=I32,H32)+IF(B11=I33,H33)+IF(B11=I34,H34)+IF(B11=I35,H35)+IF(B11=I36,H36)+IF(B11=I37,H37)+IF(B11=I38,H38)+IF(B11=I39,H39)+IF(B11=I40,H40)+IF(B11=I41,H41)</f>
        <v>0</v>
      </c>
      <c r="H11" s="242" t="str">
        <f>IFERROR(E11/F14,"")</f>
        <v/>
      </c>
      <c r="I11" s="243"/>
      <c r="J11" s="4"/>
      <c r="P11" s="55" t="s">
        <v>65</v>
      </c>
    </row>
    <row r="12" spans="1:18" ht="35.25" customHeight="1">
      <c r="A12" s="52"/>
      <c r="B12" s="230" t="s">
        <v>10</v>
      </c>
      <c r="C12" s="231"/>
      <c r="D12" s="232"/>
      <c r="E12" s="101">
        <f>SUM(F12:G12)</f>
        <v>0</v>
      </c>
      <c r="F12" s="100">
        <f>IF(B12=I21,G21)+IF(B12=I22,G22)+IF(B12=I23,G23)+IF(B12=I24,G24)+IF(B12=I25,G25)+IF(B12=I26,G26)+IF(B12=I27,G27)+IF(B12=I28,G28)+IF(B12=I29,G29)+IF(B12=I30,G30)+IF(B12=I31,G31)+IF(B12=I32,G32)+IF(B12=I33,G33)+IF(B12=I34,G34)+IF(B12=I35,G35)+IF(B12=I36,G36)+IF(B12=I37,G37)+IF(B12=I38,G38)+IF(B12=I39,G39)+IF(B12=I40,G40)+IF(B12=I41,G41)</f>
        <v>0</v>
      </c>
      <c r="G12" s="100">
        <f>IF(B12=I21,H21)+IF(B12=I22,H22)+IF(B12=I23,H23)+IF(B12=I24,H24)+IF(B12=I25,H25)+IF(B12=I26,H26)+IF(B12=I27,H27)+IF(B12=I28,H28)+IF(B12=I29,H29)+IF(B12=I30,H30)+IF(B12=I31,H31)+IF(B12=I32,H32)+IF(B12=I33,H33)+IF(B12=I34,H34)+IF(B12=I35,H35)+IF(B12=I36,H36)+IF(B12=I37,H37)+IF(B12=I38,H38)+IF(B12=I39,H39)+IF(B12=I40,H40)+IF(B12=I41,H41)</f>
        <v>0</v>
      </c>
      <c r="H12" s="233" t="str">
        <f>IFERROR(E12/F14,"")</f>
        <v/>
      </c>
      <c r="I12" s="234"/>
      <c r="K12" s="56"/>
      <c r="L12" s="56"/>
      <c r="M12" s="56"/>
      <c r="N12" s="56"/>
      <c r="O12" s="56"/>
      <c r="P12" s="56"/>
      <c r="Q12" s="56"/>
      <c r="R12" s="56"/>
    </row>
    <row r="13" spans="1:18" ht="45.75" customHeight="1" thickBot="1">
      <c r="A13" s="52"/>
      <c r="B13" s="230" t="s">
        <v>143</v>
      </c>
      <c r="C13" s="231"/>
      <c r="D13" s="232"/>
      <c r="E13" s="102">
        <f>SUM(F13:G13)</f>
        <v>0</v>
      </c>
      <c r="F13" s="100">
        <f>IF(B13=I21,G21)+IF(B13=I22,G22)+IF(B13=I23,G23)+IF(B13=I24,G24)+IF(B13=I25,G25)+IF(B13=I26,G26)+IF(B13=I27,G27)+IF(B13=I28,G28)+IF(B13=I29,G29)+IF(B13=I30,G30)+IF(B13=I31,G31)+IF(B13=I32,G32)+IF(B13=I33,G33)+IF(B13=I34,G34)+IF(B13=I35,G35)+IF(B13=I36,G36)+IF(B13=I37,G37)+IF(B13=I38,G38)+IF(B13=I39,G39)+IF(B13=I40,G40)+IF(B13=I41,G41)</f>
        <v>0</v>
      </c>
      <c r="G13" s="100">
        <f>IF(B13=I21,H21)+IF(B13=I22,H22)+IF(B13=I23,H23)+IF(B13=I24,H24)+IF(B13=I25,H25)+IF(B13=I26,H26)+IF(B13=I27,H27)+IF(B13=I28,H28)+IF(B13=I29,H29)+IF(B13=I30,H30)+IF(B13=I31,H31)+IF(B13=I32,H32)+IF(B13=I33,H33)+IF(B13=I34,H34)+IF(B13=I35,H35)+IF(B13=I36,H36)+IF(B13=I37,H37)+IF(B13=I38,H38)+IF(B13=I39,H39)+IF(B13=I40,H40)+IF(B13=I41,H41)</f>
        <v>0</v>
      </c>
      <c r="H13" s="296" t="str">
        <f>IFERROR(E13/F14,"")</f>
        <v/>
      </c>
      <c r="I13" s="297"/>
      <c r="J13" s="294" t="str">
        <f>IF((H13&lt;=20%),"OK","ERROR-El monto total correspondiente a este rubro no podrán exceder el VEINTE POR CIENTO (20%) del monto total a financiar")</f>
        <v>ERROR-El monto total correspondiente a este rubro no podrán exceder el VEINTE POR CIENTO (20%) del monto total a financiar</v>
      </c>
      <c r="K13" s="295"/>
      <c r="L13" s="295"/>
      <c r="M13" s="56"/>
      <c r="N13" s="56"/>
      <c r="O13" s="56"/>
      <c r="P13" s="56"/>
      <c r="Q13" s="56"/>
      <c r="R13" s="56"/>
    </row>
    <row r="14" spans="1:18" ht="32.25" customHeight="1" thickBot="1">
      <c r="A14" s="52"/>
      <c r="B14" s="261" t="s">
        <v>11</v>
      </c>
      <c r="C14" s="262"/>
      <c r="D14" s="263"/>
      <c r="E14" s="103">
        <f>SUM(E11:E13)</f>
        <v>0</v>
      </c>
      <c r="F14" s="103">
        <f>SUM(F11:F13)</f>
        <v>0</v>
      </c>
      <c r="G14" s="104">
        <f>SUM(G11:G13)</f>
        <v>0</v>
      </c>
      <c r="H14" s="264"/>
      <c r="I14" s="265"/>
      <c r="M14" s="54"/>
      <c r="N14" s="54"/>
      <c r="O14" s="54"/>
      <c r="P14" s="55" t="s">
        <v>73</v>
      </c>
    </row>
    <row r="15" spans="1:18" ht="48.75" customHeight="1" thickBot="1">
      <c r="A15" s="52"/>
      <c r="B15" s="286" t="s">
        <v>142</v>
      </c>
      <c r="C15" s="286"/>
      <c r="D15" s="286"/>
      <c r="E15" s="286"/>
      <c r="F15" s="286"/>
      <c r="G15" s="286"/>
      <c r="H15" s="287"/>
      <c r="I15" s="287"/>
      <c r="J15" s="288"/>
      <c r="K15" s="288"/>
      <c r="L15" s="288"/>
      <c r="P15" s="55" t="s">
        <v>63</v>
      </c>
    </row>
    <row r="16" spans="1:18" ht="15.75" thickBot="1">
      <c r="A16" s="52"/>
      <c r="B16" s="53"/>
      <c r="C16" s="53"/>
      <c r="D16" s="53"/>
      <c r="E16" s="53"/>
      <c r="F16" s="53"/>
      <c r="G16" s="53"/>
      <c r="H16" s="53"/>
      <c r="I16" s="53"/>
      <c r="P16" s="55" t="s">
        <v>62</v>
      </c>
    </row>
    <row r="17" spans="1:16" ht="25.5" customHeight="1" thickBot="1">
      <c r="A17" s="52"/>
      <c r="B17" s="300" t="s">
        <v>12</v>
      </c>
      <c r="C17" s="300"/>
      <c r="D17" s="301" t="s">
        <v>149</v>
      </c>
      <c r="E17" s="301"/>
      <c r="F17" s="301"/>
      <c r="G17" s="301"/>
      <c r="H17" s="301"/>
      <c r="I17" s="301"/>
      <c r="J17" s="298" t="s">
        <v>151</v>
      </c>
      <c r="P17" s="55" t="s">
        <v>66</v>
      </c>
    </row>
    <row r="18" spans="1:16" ht="34.5" customHeight="1" thickBot="1">
      <c r="A18" s="52"/>
      <c r="B18" s="300"/>
      <c r="C18" s="300"/>
      <c r="D18" s="302" t="s">
        <v>152</v>
      </c>
      <c r="E18" s="302"/>
      <c r="F18" s="302"/>
      <c r="G18" s="302"/>
      <c r="H18" s="302"/>
      <c r="I18" s="302"/>
      <c r="J18" s="298"/>
      <c r="P18" s="55"/>
    </row>
    <row r="19" spans="1:16" ht="30" customHeight="1" thickBot="1">
      <c r="A19" s="52"/>
      <c r="B19" s="53"/>
      <c r="C19" s="53"/>
      <c r="D19" s="303" t="s">
        <v>84</v>
      </c>
      <c r="E19" s="303"/>
      <c r="F19" s="303"/>
      <c r="G19" s="303"/>
      <c r="H19" s="303"/>
      <c r="I19" s="303"/>
      <c r="J19" s="299"/>
      <c r="P19" s="55" t="s">
        <v>79</v>
      </c>
    </row>
    <row r="20" spans="1:16" ht="45" customHeight="1" thickBot="1">
      <c r="A20" s="52"/>
      <c r="B20" s="266" t="s">
        <v>13</v>
      </c>
      <c r="C20" s="267"/>
      <c r="D20" s="106" t="s">
        <v>58</v>
      </c>
      <c r="E20" s="106" t="s">
        <v>59</v>
      </c>
      <c r="F20" s="106" t="s">
        <v>6</v>
      </c>
      <c r="G20" s="106" t="s">
        <v>7</v>
      </c>
      <c r="H20" s="106" t="s">
        <v>8</v>
      </c>
      <c r="I20" s="107" t="s">
        <v>14</v>
      </c>
      <c r="J20" s="120" t="s">
        <v>150</v>
      </c>
      <c r="L20" s="46"/>
      <c r="M20" s="45" t="s">
        <v>9</v>
      </c>
      <c r="P20" s="55" t="s">
        <v>80</v>
      </c>
    </row>
    <row r="21" spans="1:16" ht="45" customHeight="1" thickBot="1">
      <c r="B21" s="245"/>
      <c r="C21" s="268"/>
      <c r="D21" s="112"/>
      <c r="E21" s="115"/>
      <c r="F21" s="113"/>
      <c r="G21" s="113"/>
      <c r="H21" s="57">
        <f>+IF(I21="OTROS RECURSOS",F21,F21-G21)</f>
        <v>0</v>
      </c>
      <c r="I21" s="118"/>
      <c r="J21" s="123" t="str">
        <f>+IF(I21="OTROS RECURSOS","NO SE FINANCIA ES SOLO APORTE DE CONTRAPARTE","")</f>
        <v/>
      </c>
      <c r="L21" s="46"/>
      <c r="M21" s="45" t="s">
        <v>10</v>
      </c>
      <c r="P21" s="55" t="s">
        <v>60</v>
      </c>
    </row>
    <row r="22" spans="1:16" ht="45" customHeight="1" thickBot="1">
      <c r="B22" s="245"/>
      <c r="C22" s="268"/>
      <c r="D22" s="112"/>
      <c r="E22" s="116"/>
      <c r="F22" s="113"/>
      <c r="G22" s="113"/>
      <c r="H22" s="57">
        <f t="shared" ref="H22:H41" si="0">+IF(I22="OTROS RECURSOS",F22,F22-G22)</f>
        <v>0</v>
      </c>
      <c r="I22" s="118"/>
      <c r="J22" s="124" t="str">
        <f t="shared" ref="J22:J41" si="1">+IF(I22="OTROS RECURSOS","NO SE FINANCIA ES SOLO APORTE DE CONTRAPARTE","")</f>
        <v/>
      </c>
      <c r="L22" s="46"/>
      <c r="M22" s="45" t="s">
        <v>143</v>
      </c>
      <c r="P22" s="55" t="s">
        <v>77</v>
      </c>
    </row>
    <row r="23" spans="1:16" ht="45" customHeight="1" thickBot="1">
      <c r="B23" s="245"/>
      <c r="C23" s="246"/>
      <c r="D23" s="112"/>
      <c r="E23" s="116"/>
      <c r="F23" s="113"/>
      <c r="G23" s="113"/>
      <c r="H23" s="57">
        <f t="shared" si="0"/>
        <v>0</v>
      </c>
      <c r="I23" s="118"/>
      <c r="J23" s="125" t="str">
        <f t="shared" si="1"/>
        <v/>
      </c>
      <c r="L23" s="46"/>
      <c r="M23" s="45"/>
      <c r="P23" s="55" t="s">
        <v>69</v>
      </c>
    </row>
    <row r="24" spans="1:16" ht="45" customHeight="1" thickBot="1">
      <c r="B24" s="245"/>
      <c r="C24" s="246"/>
      <c r="D24" s="112"/>
      <c r="E24" s="116"/>
      <c r="F24" s="113"/>
      <c r="G24" s="113"/>
      <c r="H24" s="57">
        <f t="shared" si="0"/>
        <v>0</v>
      </c>
      <c r="I24" s="118"/>
      <c r="J24" s="124" t="str">
        <f t="shared" si="1"/>
        <v/>
      </c>
      <c r="P24" s="55" t="s">
        <v>64</v>
      </c>
    </row>
    <row r="25" spans="1:16" ht="45" customHeight="1" thickBot="1">
      <c r="B25" s="245"/>
      <c r="C25" s="268"/>
      <c r="D25" s="112"/>
      <c r="E25" s="116"/>
      <c r="F25" s="113"/>
      <c r="G25" s="113"/>
      <c r="H25" s="57">
        <f t="shared" si="0"/>
        <v>0</v>
      </c>
      <c r="I25" s="118"/>
      <c r="J25" s="125" t="str">
        <f t="shared" si="1"/>
        <v/>
      </c>
      <c r="P25" s="55" t="s">
        <v>68</v>
      </c>
    </row>
    <row r="26" spans="1:16" ht="45" customHeight="1" thickBot="1">
      <c r="B26" s="245"/>
      <c r="C26" s="246"/>
      <c r="D26" s="112"/>
      <c r="E26" s="116"/>
      <c r="F26" s="113"/>
      <c r="G26" s="113"/>
      <c r="H26" s="57">
        <f t="shared" si="0"/>
        <v>0</v>
      </c>
      <c r="I26" s="118"/>
      <c r="J26" s="124" t="str">
        <f t="shared" si="1"/>
        <v/>
      </c>
    </row>
    <row r="27" spans="1:16" ht="45" customHeight="1" thickBot="1">
      <c r="B27" s="245"/>
      <c r="C27" s="246"/>
      <c r="D27" s="112"/>
      <c r="E27" s="116"/>
      <c r="F27" s="113"/>
      <c r="G27" s="113"/>
      <c r="H27" s="57">
        <f t="shared" si="0"/>
        <v>0</v>
      </c>
      <c r="I27" s="118"/>
      <c r="J27" s="125" t="str">
        <f t="shared" si="1"/>
        <v/>
      </c>
    </row>
    <row r="28" spans="1:16" ht="45" customHeight="1" thickBot="1">
      <c r="B28" s="245"/>
      <c r="C28" s="268"/>
      <c r="D28" s="112"/>
      <c r="E28" s="116"/>
      <c r="F28" s="113"/>
      <c r="G28" s="113"/>
      <c r="H28" s="57">
        <f t="shared" si="0"/>
        <v>0</v>
      </c>
      <c r="I28" s="118"/>
      <c r="J28" s="124" t="str">
        <f t="shared" si="1"/>
        <v/>
      </c>
    </row>
    <row r="29" spans="1:16" ht="45" customHeight="1" thickBot="1">
      <c r="B29" s="245"/>
      <c r="C29" s="268"/>
      <c r="D29" s="112"/>
      <c r="E29" s="116"/>
      <c r="F29" s="113"/>
      <c r="G29" s="113"/>
      <c r="H29" s="57">
        <f t="shared" si="0"/>
        <v>0</v>
      </c>
      <c r="I29" s="118"/>
      <c r="J29" s="125" t="str">
        <f t="shared" si="1"/>
        <v/>
      </c>
    </row>
    <row r="30" spans="1:16" ht="45" customHeight="1" thickBot="1">
      <c r="B30" s="245"/>
      <c r="C30" s="246"/>
      <c r="D30" s="112"/>
      <c r="E30" s="117"/>
      <c r="F30" s="113"/>
      <c r="G30" s="113"/>
      <c r="H30" s="57">
        <f t="shared" si="0"/>
        <v>0</v>
      </c>
      <c r="I30" s="119"/>
      <c r="J30" s="124" t="str">
        <f t="shared" si="1"/>
        <v/>
      </c>
    </row>
    <row r="31" spans="1:16" ht="45" customHeight="1" thickBot="1">
      <c r="B31" s="245"/>
      <c r="C31" s="246"/>
      <c r="D31" s="112"/>
      <c r="E31" s="117"/>
      <c r="F31" s="113"/>
      <c r="G31" s="113"/>
      <c r="H31" s="57">
        <f t="shared" si="0"/>
        <v>0</v>
      </c>
      <c r="I31" s="119"/>
      <c r="J31" s="125" t="str">
        <f t="shared" si="1"/>
        <v/>
      </c>
    </row>
    <row r="32" spans="1:16" ht="45" customHeight="1" thickBot="1">
      <c r="B32" s="245"/>
      <c r="C32" s="246"/>
      <c r="D32" s="112"/>
      <c r="E32" s="117"/>
      <c r="F32" s="113"/>
      <c r="G32" s="113"/>
      <c r="H32" s="57">
        <f t="shared" si="0"/>
        <v>0</v>
      </c>
      <c r="I32" s="119"/>
      <c r="J32" s="124" t="str">
        <f t="shared" si="1"/>
        <v/>
      </c>
    </row>
    <row r="33" spans="2:10" ht="45" customHeight="1" thickBot="1">
      <c r="B33" s="245"/>
      <c r="C33" s="246"/>
      <c r="D33" s="112"/>
      <c r="E33" s="117"/>
      <c r="F33" s="113"/>
      <c r="G33" s="113"/>
      <c r="H33" s="57">
        <f t="shared" si="0"/>
        <v>0</v>
      </c>
      <c r="I33" s="119"/>
      <c r="J33" s="125" t="str">
        <f t="shared" si="1"/>
        <v/>
      </c>
    </row>
    <row r="34" spans="2:10" ht="45" customHeight="1" thickBot="1">
      <c r="B34" s="245"/>
      <c r="C34" s="246"/>
      <c r="D34" s="112"/>
      <c r="E34" s="117"/>
      <c r="F34" s="113"/>
      <c r="G34" s="113"/>
      <c r="H34" s="57">
        <f t="shared" si="0"/>
        <v>0</v>
      </c>
      <c r="I34" s="119"/>
      <c r="J34" s="124" t="str">
        <f t="shared" si="1"/>
        <v/>
      </c>
    </row>
    <row r="35" spans="2:10" ht="45" customHeight="1" thickBot="1">
      <c r="B35" s="245"/>
      <c r="C35" s="246"/>
      <c r="D35" s="112"/>
      <c r="E35" s="117"/>
      <c r="F35" s="113"/>
      <c r="G35" s="113"/>
      <c r="H35" s="57">
        <f t="shared" si="0"/>
        <v>0</v>
      </c>
      <c r="I35" s="119"/>
      <c r="J35" s="125" t="str">
        <f t="shared" si="1"/>
        <v/>
      </c>
    </row>
    <row r="36" spans="2:10" ht="45" customHeight="1" thickBot="1">
      <c r="B36" s="245"/>
      <c r="C36" s="246"/>
      <c r="D36" s="112"/>
      <c r="E36" s="117"/>
      <c r="F36" s="113"/>
      <c r="G36" s="113"/>
      <c r="H36" s="57">
        <f t="shared" si="0"/>
        <v>0</v>
      </c>
      <c r="I36" s="119"/>
      <c r="J36" s="124" t="str">
        <f t="shared" si="1"/>
        <v/>
      </c>
    </row>
    <row r="37" spans="2:10" ht="45" customHeight="1" thickBot="1">
      <c r="B37" s="245"/>
      <c r="C37" s="246"/>
      <c r="D37" s="112"/>
      <c r="E37" s="117"/>
      <c r="F37" s="113"/>
      <c r="G37" s="113"/>
      <c r="H37" s="57">
        <f t="shared" si="0"/>
        <v>0</v>
      </c>
      <c r="I37" s="119"/>
      <c r="J37" s="125" t="str">
        <f t="shared" si="1"/>
        <v/>
      </c>
    </row>
    <row r="38" spans="2:10" ht="45" customHeight="1" thickBot="1">
      <c r="B38" s="245"/>
      <c r="C38" s="251"/>
      <c r="D38" s="112"/>
      <c r="E38" s="117"/>
      <c r="F38" s="113"/>
      <c r="G38" s="113"/>
      <c r="H38" s="57">
        <f t="shared" si="0"/>
        <v>0</v>
      </c>
      <c r="I38" s="118"/>
      <c r="J38" s="124" t="str">
        <f t="shared" si="1"/>
        <v/>
      </c>
    </row>
    <row r="39" spans="2:10" ht="45" customHeight="1" thickBot="1">
      <c r="B39" s="245"/>
      <c r="C39" s="251"/>
      <c r="D39" s="112"/>
      <c r="E39" s="117"/>
      <c r="F39" s="113"/>
      <c r="G39" s="113"/>
      <c r="H39" s="57">
        <f t="shared" si="0"/>
        <v>0</v>
      </c>
      <c r="I39" s="118"/>
      <c r="J39" s="125" t="str">
        <f t="shared" si="1"/>
        <v/>
      </c>
    </row>
    <row r="40" spans="2:10" ht="45" customHeight="1" thickBot="1">
      <c r="B40" s="245"/>
      <c r="C40" s="251"/>
      <c r="D40" s="112"/>
      <c r="E40" s="117"/>
      <c r="F40" s="113"/>
      <c r="G40" s="113"/>
      <c r="H40" s="57">
        <f t="shared" si="0"/>
        <v>0</v>
      </c>
      <c r="I40" s="118"/>
      <c r="J40" s="124" t="str">
        <f t="shared" si="1"/>
        <v/>
      </c>
    </row>
    <row r="41" spans="2:10" ht="48.75" customHeight="1" thickBot="1">
      <c r="B41" s="245"/>
      <c r="C41" s="251"/>
      <c r="D41" s="112"/>
      <c r="E41" s="117"/>
      <c r="F41" s="113"/>
      <c r="G41" s="113"/>
      <c r="H41" s="57">
        <f t="shared" si="0"/>
        <v>0</v>
      </c>
      <c r="I41" s="118"/>
      <c r="J41" s="126" t="str">
        <f t="shared" si="1"/>
        <v/>
      </c>
    </row>
    <row r="42" spans="2:10" ht="24" customHeight="1" thickBot="1">
      <c r="B42" s="291" t="s">
        <v>11</v>
      </c>
      <c r="C42" s="292"/>
      <c r="D42" s="292"/>
      <c r="E42" s="293"/>
      <c r="F42" s="108">
        <f t="shared" ref="F42:H42" si="2">SUM(F21:F41)</f>
        <v>0</v>
      </c>
      <c r="G42" s="108">
        <f t="shared" si="2"/>
        <v>0</v>
      </c>
      <c r="H42" s="108">
        <f t="shared" si="2"/>
        <v>0</v>
      </c>
      <c r="I42" s="121"/>
      <c r="J42" s="122"/>
    </row>
    <row r="44" spans="2:10" ht="114.75" customHeight="1" thickBot="1">
      <c r="B44" s="256" t="s">
        <v>139</v>
      </c>
      <c r="C44" s="257"/>
      <c r="D44" s="257"/>
      <c r="E44" s="257"/>
      <c r="F44" s="257"/>
      <c r="G44" s="257"/>
      <c r="H44" s="257"/>
      <c r="I44" s="257"/>
    </row>
    <row r="45" spans="2:10" ht="33" customHeight="1" thickBot="1">
      <c r="B45" s="258" t="s">
        <v>121</v>
      </c>
      <c r="C45" s="259"/>
      <c r="D45" s="259"/>
      <c r="E45" s="259"/>
      <c r="F45" s="259"/>
      <c r="G45" s="259"/>
      <c r="H45" s="260"/>
      <c r="I45" s="114"/>
    </row>
    <row r="46" spans="2:10" ht="33" customHeight="1" thickBot="1">
      <c r="B46" s="252" t="s">
        <v>140</v>
      </c>
      <c r="C46" s="253"/>
      <c r="D46" s="253"/>
      <c r="E46" s="253"/>
      <c r="F46" s="253"/>
      <c r="G46" s="253"/>
      <c r="H46" s="255"/>
      <c r="I46" s="109" t="str">
        <f>+IF(I45&gt;64.5%,"49%",IF(I45&lt;33.5%,"18%",IF(33.5%&lt;I45&gt;64.5%,I45-15.5%)))</f>
        <v>18%</v>
      </c>
    </row>
    <row r="47" spans="2:10" ht="33" customHeight="1" thickBot="1">
      <c r="B47" s="252" t="s">
        <v>120</v>
      </c>
      <c r="C47" s="253"/>
      <c r="D47" s="253"/>
      <c r="E47" s="253"/>
      <c r="F47" s="254"/>
      <c r="G47" s="253"/>
      <c r="H47" s="255"/>
      <c r="I47" s="110">
        <f>+IF(E6&gt;0,IF(E6=6,'Simulador CUOTA'!D21,IF(E6=12,'Simulador CUOTA'!D27,'Simulador CUOTA'!D15)),'Simulador CUOTA'!D15)</f>
        <v>0</v>
      </c>
    </row>
    <row r="48" spans="2:10" ht="29.25" customHeight="1" thickBot="1">
      <c r="B48" s="248" t="s">
        <v>48</v>
      </c>
      <c r="C48" s="249"/>
      <c r="D48" s="249"/>
      <c r="E48" s="249"/>
      <c r="F48" s="249"/>
      <c r="G48" s="249"/>
      <c r="H48" s="250"/>
      <c r="I48" s="111">
        <f>+IF(E6&gt;0,IF(E6=6,'Simulador CUOTA'!D20,IF(E6=12,'Simulador CUOTA'!D26,'Simulador CUOTA'!D26)),"NO HAY PERIODO DE GRACIA")</f>
        <v>0</v>
      </c>
    </row>
    <row r="50" spans="2:7">
      <c r="B50" s="290"/>
      <c r="C50" s="290"/>
      <c r="D50" s="290"/>
      <c r="E50" s="290"/>
      <c r="F50" s="290"/>
    </row>
    <row r="51" spans="2:7">
      <c r="B51" s="87"/>
      <c r="C51" s="87"/>
      <c r="D51" s="87"/>
      <c r="E51" s="87"/>
      <c r="F51" s="87"/>
    </row>
    <row r="52" spans="2:7">
      <c r="B52" s="88"/>
      <c r="C52" s="247"/>
      <c r="D52" s="247"/>
      <c r="E52" s="247"/>
      <c r="F52" s="88"/>
      <c r="G52" s="4"/>
    </row>
    <row r="53" spans="2:7">
      <c r="B53" s="88"/>
      <c r="C53" s="247"/>
      <c r="D53" s="247"/>
      <c r="E53" s="247"/>
      <c r="F53" s="88"/>
      <c r="G53" s="4"/>
    </row>
    <row r="54" spans="2:7">
      <c r="B54" s="87"/>
      <c r="C54" s="87"/>
      <c r="D54" s="87"/>
      <c r="E54" s="87"/>
      <c r="F54" s="87"/>
    </row>
    <row r="55" spans="2:7">
      <c r="B55" s="289"/>
      <c r="C55" s="289"/>
      <c r="D55" s="87"/>
      <c r="E55" s="87"/>
      <c r="F55" s="87"/>
    </row>
    <row r="56" spans="2:7">
      <c r="B56" s="87"/>
      <c r="C56" s="87"/>
      <c r="D56" s="87"/>
      <c r="E56" s="87"/>
      <c r="F56" s="87"/>
    </row>
    <row r="57" spans="2:7" hidden="1">
      <c r="B57" s="87"/>
      <c r="C57" s="87"/>
      <c r="D57" s="87"/>
      <c r="E57" s="87"/>
      <c r="F57" s="87"/>
    </row>
    <row r="58" spans="2:7" hidden="1">
      <c r="B58" s="87"/>
      <c r="C58" s="87"/>
      <c r="D58" s="87"/>
      <c r="E58" s="87"/>
      <c r="F58" s="87"/>
    </row>
    <row r="59" spans="2:7" hidden="1">
      <c r="B59" s="87"/>
      <c r="C59" s="87"/>
      <c r="D59" s="87"/>
      <c r="E59" s="87"/>
      <c r="F59" s="87"/>
    </row>
    <row r="60" spans="2:7">
      <c r="B60" s="87"/>
      <c r="C60" s="87"/>
      <c r="D60" s="87"/>
      <c r="E60" s="87"/>
      <c r="F60" s="87"/>
    </row>
  </sheetData>
  <sheetProtection algorithmName="SHA-512" hashValue="/HcpNIz+97qcshNnn0iCOuK4gLzomzoUou0aJR5SxuvOHdYN9RLe2NYFMo0Hm4DV49LOWjrfAbStL0mL0hZ0qQ==" saltValue="nuXOL7dvbhugE7sMEC0o1w==" spinCount="100000" sheet="1" objects="1" scenarios="1" formatCells="0" formatColumns="0" formatRows="0"/>
  <mergeCells count="65">
    <mergeCell ref="J17:J19"/>
    <mergeCell ref="B17:C18"/>
    <mergeCell ref="D17:I17"/>
    <mergeCell ref="D18:I18"/>
    <mergeCell ref="D19:I19"/>
    <mergeCell ref="C1:H1"/>
    <mergeCell ref="B15:I15"/>
    <mergeCell ref="J15:L15"/>
    <mergeCell ref="B55:C55"/>
    <mergeCell ref="B50:F50"/>
    <mergeCell ref="B13:D13"/>
    <mergeCell ref="B42:E42"/>
    <mergeCell ref="B32:C32"/>
    <mergeCell ref="B33:C33"/>
    <mergeCell ref="B34:C34"/>
    <mergeCell ref="B35:C35"/>
    <mergeCell ref="B29:C29"/>
    <mergeCell ref="B38:C38"/>
    <mergeCell ref="J13:L13"/>
    <mergeCell ref="H13:I13"/>
    <mergeCell ref="B22:C22"/>
    <mergeCell ref="B3:I3"/>
    <mergeCell ref="B5:D5"/>
    <mergeCell ref="E5:F5"/>
    <mergeCell ref="G6:G8"/>
    <mergeCell ref="H10:I10"/>
    <mergeCell ref="G4:I4"/>
    <mergeCell ref="B4:D4"/>
    <mergeCell ref="E4:F4"/>
    <mergeCell ref="H5:I5"/>
    <mergeCell ref="B10:D10"/>
    <mergeCell ref="C9:D9"/>
    <mergeCell ref="E7:F7"/>
    <mergeCell ref="B30:C30"/>
    <mergeCell ref="B14:D14"/>
    <mergeCell ref="H14:I14"/>
    <mergeCell ref="B20:C20"/>
    <mergeCell ref="B21:C21"/>
    <mergeCell ref="B23:C23"/>
    <mergeCell ref="B24:C24"/>
    <mergeCell ref="B25:C25"/>
    <mergeCell ref="B26:C26"/>
    <mergeCell ref="B28:C28"/>
    <mergeCell ref="B27:C27"/>
    <mergeCell ref="B31:C31"/>
    <mergeCell ref="C52:E52"/>
    <mergeCell ref="C53:E53"/>
    <mergeCell ref="B48:H48"/>
    <mergeCell ref="B39:C39"/>
    <mergeCell ref="B47:H47"/>
    <mergeCell ref="B37:C37"/>
    <mergeCell ref="B40:C40"/>
    <mergeCell ref="B41:C41"/>
    <mergeCell ref="B36:C36"/>
    <mergeCell ref="B44:I44"/>
    <mergeCell ref="B46:H46"/>
    <mergeCell ref="B45:H45"/>
    <mergeCell ref="B12:D12"/>
    <mergeCell ref="H12:I12"/>
    <mergeCell ref="B6:D6"/>
    <mergeCell ref="E6:F6"/>
    <mergeCell ref="B11:D11"/>
    <mergeCell ref="H11:I11"/>
    <mergeCell ref="B7:D7"/>
    <mergeCell ref="B8:C8"/>
  </mergeCells>
  <dataValidations count="2">
    <dataValidation type="list" allowBlank="1" showInputMessage="1" showErrorMessage="1" sqref="I21:I41">
      <formula1>$M$19:$M$23</formula1>
    </dataValidation>
    <dataValidation type="list" showInputMessage="1" showErrorMessage="1" sqref="D55">
      <formula1>$D$56:$D$59</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513"/>
  <sheetViews>
    <sheetView showGridLines="0" workbookViewId="0">
      <selection activeCell="B2" sqref="B2"/>
    </sheetView>
  </sheetViews>
  <sheetFormatPr baseColWidth="10" defaultColWidth="11.42578125" defaultRowHeight="15"/>
  <cols>
    <col min="1" max="1" width="8.85546875" style="7" customWidth="1"/>
    <col min="2" max="2" width="9.28515625" style="7" customWidth="1"/>
    <col min="3" max="3" width="29" style="7" customWidth="1"/>
    <col min="4" max="4" width="20.42578125" style="7" customWidth="1"/>
    <col min="5" max="5" width="19.85546875" style="7" bestFit="1" customWidth="1"/>
    <col min="6" max="6" width="20.42578125" style="7" customWidth="1"/>
    <col min="7" max="7" width="20.140625" style="7" customWidth="1"/>
    <col min="8" max="8" width="20.42578125" style="7" customWidth="1"/>
    <col min="9" max="9" width="20" style="7" customWidth="1"/>
    <col min="10" max="10" width="18.42578125" style="7" customWidth="1"/>
    <col min="11" max="11" width="8.85546875" style="7" customWidth="1"/>
    <col min="12" max="12" width="5.28515625" style="7" customWidth="1"/>
    <col min="13" max="13" width="9.140625" style="7" customWidth="1"/>
    <col min="14" max="14" width="13.42578125" style="7" bestFit="1" customWidth="1"/>
    <col min="15" max="15" width="12" style="7" customWidth="1"/>
    <col min="16" max="16384" width="11.42578125" style="7"/>
  </cols>
  <sheetData>
    <row r="1" spans="1:15" s="20" customFormat="1" ht="27.6" customHeight="1"/>
    <row r="2" spans="1:15">
      <c r="A2" s="21"/>
      <c r="E2" s="22" t="s">
        <v>26</v>
      </c>
    </row>
    <row r="3" spans="1:15">
      <c r="A3" s="21"/>
      <c r="C3" s="8" t="s">
        <v>18</v>
      </c>
      <c r="D3" s="23">
        <f>+'PLAN DE INVERSION'!E4</f>
        <v>0</v>
      </c>
      <c r="F3" s="304" t="s">
        <v>27</v>
      </c>
      <c r="G3" s="304"/>
    </row>
    <row r="4" spans="1:15" ht="24" customHeight="1">
      <c r="A4" s="306"/>
      <c r="B4" s="306"/>
      <c r="C4" s="9" t="s">
        <v>28</v>
      </c>
      <c r="D4" s="89" t="str">
        <f>+'PLAN DE INVERSION'!I46</f>
        <v>18%</v>
      </c>
      <c r="E4" s="24">
        <v>0</v>
      </c>
      <c r="F4" s="25" t="s">
        <v>29</v>
      </c>
      <c r="G4" s="26">
        <f>D3</f>
        <v>0</v>
      </c>
      <c r="I4" s="27"/>
    </row>
    <row r="5" spans="1:15">
      <c r="C5" s="9" t="s">
        <v>30</v>
      </c>
      <c r="D5" s="28">
        <f>+'PLAN DE INVERSION'!E5/12</f>
        <v>7</v>
      </c>
      <c r="E5" s="29">
        <v>0</v>
      </c>
      <c r="F5" s="25" t="s">
        <v>31</v>
      </c>
      <c r="G5" s="26">
        <f>SUM($D$15:$D$401)</f>
        <v>0</v>
      </c>
      <c r="N5" s="305" t="s">
        <v>32</v>
      </c>
      <c r="O5" s="305"/>
    </row>
    <row r="6" spans="1:15" ht="15.75">
      <c r="C6" s="9" t="s">
        <v>19</v>
      </c>
      <c r="D6" s="23" t="s">
        <v>20</v>
      </c>
      <c r="F6" s="25" t="s">
        <v>33</v>
      </c>
      <c r="G6" s="26">
        <f>SUM($E$15:$E$401)</f>
        <v>0</v>
      </c>
      <c r="I6" s="30"/>
      <c r="J6" s="30"/>
      <c r="N6" s="31" t="s">
        <v>34</v>
      </c>
      <c r="O6" s="32">
        <f>360/360</f>
        <v>1</v>
      </c>
    </row>
    <row r="7" spans="1:15" ht="15.75">
      <c r="C7" s="9" t="s">
        <v>35</v>
      </c>
      <c r="D7" s="33">
        <f>IF(D6="Mensual",12,IF(D6="Bimensual",6,IF(D6="Trimestral",4,IF(D6="Cuatrimestral",3,IF(D6="Semestral",2,1)))))</f>
        <v>12</v>
      </c>
      <c r="E7" s="10"/>
      <c r="F7" s="25"/>
      <c r="G7" s="26"/>
      <c r="I7" s="34"/>
      <c r="J7" s="30"/>
      <c r="N7" s="31" t="s">
        <v>36</v>
      </c>
      <c r="O7" s="32">
        <f>180/360</f>
        <v>0.5</v>
      </c>
    </row>
    <row r="8" spans="1:15" ht="15.75">
      <c r="C8" s="9" t="s">
        <v>37</v>
      </c>
      <c r="D8" s="23" t="s">
        <v>38</v>
      </c>
      <c r="F8" s="25"/>
      <c r="G8" s="26"/>
      <c r="N8" s="31" t="s">
        <v>39</v>
      </c>
      <c r="O8" s="32">
        <f>120/360</f>
        <v>0.33333333333333331</v>
      </c>
    </row>
    <row r="9" spans="1:15" ht="16.5" thickBot="1">
      <c r="C9" s="9" t="s">
        <v>40</v>
      </c>
      <c r="D9" s="28">
        <f>+'PLAN DE INVERSION'!E6</f>
        <v>12</v>
      </c>
      <c r="N9" s="31" t="s">
        <v>41</v>
      </c>
      <c r="O9" s="32">
        <f>90/360</f>
        <v>0.25</v>
      </c>
    </row>
    <row r="10" spans="1:15" ht="16.5" thickTop="1">
      <c r="C10" s="9" t="s">
        <v>42</v>
      </c>
      <c r="D10" s="33">
        <f>D5*D7</f>
        <v>84</v>
      </c>
      <c r="E10" s="10"/>
      <c r="F10" s="35" t="s">
        <v>43</v>
      </c>
      <c r="G10" s="36">
        <f>+((D11-E11)*$D$7)/$D$4</f>
        <v>1</v>
      </c>
      <c r="N10" s="31" t="s">
        <v>44</v>
      </c>
      <c r="O10" s="32">
        <f>60/360</f>
        <v>0.16666666666666666</v>
      </c>
    </row>
    <row r="11" spans="1:15" ht="16.5" thickBot="1">
      <c r="C11" s="9" t="s">
        <v>21</v>
      </c>
      <c r="D11" s="37">
        <f>+D4/D7</f>
        <v>1.4999999999999999E-2</v>
      </c>
      <c r="E11" s="37">
        <f>+E4/D7</f>
        <v>0</v>
      </c>
      <c r="F11" s="38" t="s">
        <v>45</v>
      </c>
      <c r="G11" s="39">
        <f>+(E11*$D$7)/$D$4</f>
        <v>0</v>
      </c>
      <c r="N11" s="31" t="s">
        <v>20</v>
      </c>
      <c r="O11" s="32">
        <f>30/360</f>
        <v>8.3333333333333329E-2</v>
      </c>
    </row>
    <row r="12" spans="1:15" ht="15.75" thickTop="1"/>
    <row r="13" spans="1:15" ht="26.25" customHeight="1">
      <c r="A13" s="11"/>
      <c r="C13" s="8" t="s">
        <v>22</v>
      </c>
      <c r="D13" s="8" t="s">
        <v>23</v>
      </c>
      <c r="E13" s="8" t="s">
        <v>24</v>
      </c>
      <c r="F13" s="8" t="s">
        <v>25</v>
      </c>
      <c r="G13" s="8" t="s">
        <v>46</v>
      </c>
      <c r="H13" s="8" t="s">
        <v>26</v>
      </c>
      <c r="I13" s="8" t="s">
        <v>47</v>
      </c>
    </row>
    <row r="14" spans="1:15" s="11" customFormat="1">
      <c r="C14" s="12">
        <v>0</v>
      </c>
      <c r="D14" s="13"/>
      <c r="E14" s="13"/>
      <c r="F14" s="14"/>
      <c r="G14" s="13">
        <f>D3</f>
        <v>0</v>
      </c>
    </row>
    <row r="15" spans="1:15">
      <c r="A15" s="40"/>
      <c r="C15" s="15">
        <f>IF(OR(C13=$D$10,C13=""),"",IF(ISNUMBER(C13),C13+1,1))</f>
        <v>1</v>
      </c>
      <c r="D15" s="16">
        <f t="shared" ref="D15:D16" si="0">IF(C15&lt;=$D$10,IF(C15&lt;=$D$9,IF($D$8="Capital e Intereses",0,$G$14*$D$11),IF($D$8="Capital",($G$14/PV($D$11,$D$10-$D$9,-1)),$G$14*(1+$D$11)^$D$9/PV($D$11,$D$10-$D$9,-1))),"")</f>
        <v>0</v>
      </c>
      <c r="E15" s="16">
        <f>IF(C15&lt;=$D$10,IF(C15&lt;=$D$9,IF($D$8="Capital e Intereses",0,$G$14*$D$11),G14*$D$11),"")</f>
        <v>0</v>
      </c>
      <c r="F15" s="17">
        <f>IF(C15&lt;=$D$10,D15-E15,"")</f>
        <v>0</v>
      </c>
      <c r="G15" s="16">
        <f>IF(C15&lt;=$D$10,IF(C15&lt;=$D$9,IF($D$8="Capital e Intereses",$G$14*(1+$D$11)^C15,G14-F15),G14-F15),"")</f>
        <v>0</v>
      </c>
      <c r="H15" s="16" t="str">
        <f t="shared" ref="H15:H78" si="1">IF(C15&lt;=$D$7*$E$5,IF(C15&lt;=$D$9,IF($D$8="Capital e Intereses",0,$G$14*$D$11*$G$11),G14*$D$11*$G$11),"")</f>
        <v/>
      </c>
      <c r="I15" s="16">
        <f t="shared" ref="I15:I78" si="2">IF(C15="","",IF($E$5*$D$7&gt;=C15,E15*$G$10+F15,E15+F15))</f>
        <v>0</v>
      </c>
      <c r="J15" s="41"/>
    </row>
    <row r="16" spans="1:15">
      <c r="A16" s="42"/>
      <c r="C16" s="15">
        <f t="shared" ref="C16:C79" si="3">IF(OR(C15=$D$10,C15=""),"",IF($D$8="Capital e Intereses",IF(ISNUMBER(C15),C15+1,IF(OR($D$9="",$D$9=0),1,$D$9+1)),IF(ISNUMBER(C15),C15+1,1)))</f>
        <v>2</v>
      </c>
      <c r="D16" s="16">
        <f t="shared" si="0"/>
        <v>0</v>
      </c>
      <c r="E16" s="16">
        <f t="shared" ref="E16:E79" si="4">IF(C16&lt;=$D$10,IF(C16&lt;=$D$9,IF($D$8="Capital e Intereses",0,$G$14*$D$11),G15*$D$11),"")</f>
        <v>0</v>
      </c>
      <c r="F16" s="17">
        <f t="shared" ref="F16:F79" si="5">IF(C16&lt;=$D$10,D16-E16,"")</f>
        <v>0</v>
      </c>
      <c r="G16" s="16">
        <f t="shared" ref="G16:G79" si="6">IF(C16&lt;=$D$10,IF(C16&lt;=$D$9,IF($D$8="Capital e Intereses",$G$14*(1+$D$11)^C16,G15-F16),G15-F16),"")</f>
        <v>0</v>
      </c>
      <c r="H16" s="16" t="str">
        <f t="shared" si="1"/>
        <v/>
      </c>
      <c r="I16" s="16">
        <f t="shared" si="2"/>
        <v>0</v>
      </c>
      <c r="J16" s="41"/>
    </row>
    <row r="17" spans="1:10">
      <c r="A17" s="11"/>
      <c r="C17" s="15">
        <f t="shared" si="3"/>
        <v>3</v>
      </c>
      <c r="D17" s="16">
        <f>IF(C17&lt;=$D$10,IF(C17&lt;=$D$9,IF($D$8="Capital e Intereses",0,$G$14*$D$11),IF($D$8="Capital",($G$14/PV($D$11,$D$10-$D$9,-1)),$G$14*(1+$D$11)^$D$9/PV($D$11,$D$10-$D$9,-1))),"")</f>
        <v>0</v>
      </c>
      <c r="E17" s="16">
        <f t="shared" si="4"/>
        <v>0</v>
      </c>
      <c r="F17" s="17">
        <f t="shared" si="5"/>
        <v>0</v>
      </c>
      <c r="G17" s="16">
        <f t="shared" si="6"/>
        <v>0</v>
      </c>
      <c r="H17" s="16" t="str">
        <f t="shared" si="1"/>
        <v/>
      </c>
      <c r="I17" s="16">
        <f t="shared" si="2"/>
        <v>0</v>
      </c>
      <c r="J17" s="41"/>
    </row>
    <row r="18" spans="1:10">
      <c r="A18" s="40"/>
      <c r="C18" s="15">
        <f t="shared" si="3"/>
        <v>4</v>
      </c>
      <c r="D18" s="16">
        <f t="shared" ref="D18:D81" si="7">IF(C18&lt;=$D$10,IF(C18&lt;=$D$9,IF($D$8="Capital e Intereses",0,$G$14*$D$11),IF($D$8="Capital",($G$14/PV($D$11,$D$10-$D$9,-1)),$G$14*(1+$D$11)^$D$9/PV($D$11,$D$10-$D$9,-1))),"")</f>
        <v>0</v>
      </c>
      <c r="E18" s="16">
        <f t="shared" si="4"/>
        <v>0</v>
      </c>
      <c r="F18" s="17">
        <f t="shared" si="5"/>
        <v>0</v>
      </c>
      <c r="G18" s="16">
        <f t="shared" si="6"/>
        <v>0</v>
      </c>
      <c r="H18" s="16" t="str">
        <f t="shared" si="1"/>
        <v/>
      </c>
      <c r="I18" s="16">
        <f t="shared" si="2"/>
        <v>0</v>
      </c>
      <c r="J18" s="41"/>
    </row>
    <row r="19" spans="1:10">
      <c r="A19" s="11"/>
      <c r="C19" s="15">
        <f t="shared" si="3"/>
        <v>5</v>
      </c>
      <c r="D19" s="16">
        <f t="shared" si="7"/>
        <v>0</v>
      </c>
      <c r="E19" s="16">
        <f t="shared" si="4"/>
        <v>0</v>
      </c>
      <c r="F19" s="17">
        <f t="shared" si="5"/>
        <v>0</v>
      </c>
      <c r="G19" s="16">
        <f t="shared" si="6"/>
        <v>0</v>
      </c>
      <c r="H19" s="16" t="str">
        <f t="shared" si="1"/>
        <v/>
      </c>
      <c r="I19" s="16">
        <f t="shared" si="2"/>
        <v>0</v>
      </c>
      <c r="J19" s="41"/>
    </row>
    <row r="20" spans="1:10">
      <c r="A20" s="11"/>
      <c r="C20" s="15">
        <f t="shared" si="3"/>
        <v>6</v>
      </c>
      <c r="D20" s="16">
        <f t="shared" si="7"/>
        <v>0</v>
      </c>
      <c r="E20" s="16">
        <f t="shared" si="4"/>
        <v>0</v>
      </c>
      <c r="F20" s="17">
        <f t="shared" si="5"/>
        <v>0</v>
      </c>
      <c r="G20" s="16">
        <f t="shared" si="6"/>
        <v>0</v>
      </c>
      <c r="H20" s="16" t="str">
        <f t="shared" si="1"/>
        <v/>
      </c>
      <c r="I20" s="16">
        <f t="shared" si="2"/>
        <v>0</v>
      </c>
      <c r="J20" s="41"/>
    </row>
    <row r="21" spans="1:10">
      <c r="A21" s="40"/>
      <c r="C21" s="15">
        <f t="shared" si="3"/>
        <v>7</v>
      </c>
      <c r="D21" s="16">
        <f t="shared" si="7"/>
        <v>0</v>
      </c>
      <c r="E21" s="16">
        <f t="shared" si="4"/>
        <v>0</v>
      </c>
      <c r="F21" s="17">
        <f t="shared" si="5"/>
        <v>0</v>
      </c>
      <c r="G21" s="16">
        <f t="shared" si="6"/>
        <v>0</v>
      </c>
      <c r="H21" s="16" t="str">
        <f t="shared" si="1"/>
        <v/>
      </c>
      <c r="I21" s="16">
        <f t="shared" si="2"/>
        <v>0</v>
      </c>
      <c r="J21" s="41"/>
    </row>
    <row r="22" spans="1:10">
      <c r="A22" s="11"/>
      <c r="C22" s="15">
        <f t="shared" si="3"/>
        <v>8</v>
      </c>
      <c r="D22" s="16">
        <f t="shared" si="7"/>
        <v>0</v>
      </c>
      <c r="E22" s="16">
        <f t="shared" si="4"/>
        <v>0</v>
      </c>
      <c r="F22" s="17">
        <f t="shared" si="5"/>
        <v>0</v>
      </c>
      <c r="G22" s="16">
        <f t="shared" si="6"/>
        <v>0</v>
      </c>
      <c r="H22" s="16" t="str">
        <f t="shared" si="1"/>
        <v/>
      </c>
      <c r="I22" s="16">
        <f t="shared" si="2"/>
        <v>0</v>
      </c>
      <c r="J22" s="41"/>
    </row>
    <row r="23" spans="1:10">
      <c r="A23" s="11"/>
      <c r="C23" s="15">
        <f t="shared" si="3"/>
        <v>9</v>
      </c>
      <c r="D23" s="16">
        <f t="shared" si="7"/>
        <v>0</v>
      </c>
      <c r="E23" s="16">
        <f t="shared" si="4"/>
        <v>0</v>
      </c>
      <c r="F23" s="17">
        <f t="shared" si="5"/>
        <v>0</v>
      </c>
      <c r="G23" s="16">
        <f t="shared" si="6"/>
        <v>0</v>
      </c>
      <c r="H23" s="16" t="str">
        <f t="shared" si="1"/>
        <v/>
      </c>
      <c r="I23" s="16">
        <f t="shared" si="2"/>
        <v>0</v>
      </c>
      <c r="J23" s="41"/>
    </row>
    <row r="24" spans="1:10">
      <c r="A24" s="40"/>
      <c r="C24" s="15">
        <f t="shared" si="3"/>
        <v>10</v>
      </c>
      <c r="D24" s="16">
        <f t="shared" si="7"/>
        <v>0</v>
      </c>
      <c r="E24" s="16">
        <f t="shared" si="4"/>
        <v>0</v>
      </c>
      <c r="F24" s="17">
        <f t="shared" si="5"/>
        <v>0</v>
      </c>
      <c r="G24" s="16">
        <f t="shared" si="6"/>
        <v>0</v>
      </c>
      <c r="H24" s="16" t="str">
        <f t="shared" si="1"/>
        <v/>
      </c>
      <c r="I24" s="16">
        <f t="shared" si="2"/>
        <v>0</v>
      </c>
      <c r="J24" s="41"/>
    </row>
    <row r="25" spans="1:10">
      <c r="A25" s="11"/>
      <c r="C25" s="15">
        <f t="shared" si="3"/>
        <v>11</v>
      </c>
      <c r="D25" s="16">
        <f t="shared" si="7"/>
        <v>0</v>
      </c>
      <c r="E25" s="16">
        <f t="shared" si="4"/>
        <v>0</v>
      </c>
      <c r="F25" s="17">
        <f t="shared" si="5"/>
        <v>0</v>
      </c>
      <c r="G25" s="16">
        <f t="shared" si="6"/>
        <v>0</v>
      </c>
      <c r="H25" s="16" t="str">
        <f t="shared" si="1"/>
        <v/>
      </c>
      <c r="I25" s="16">
        <f t="shared" si="2"/>
        <v>0</v>
      </c>
      <c r="J25" s="41"/>
    </row>
    <row r="26" spans="1:10">
      <c r="A26" s="11"/>
      <c r="C26" s="15">
        <f t="shared" si="3"/>
        <v>12</v>
      </c>
      <c r="D26" s="16">
        <f t="shared" si="7"/>
        <v>0</v>
      </c>
      <c r="E26" s="16">
        <f t="shared" si="4"/>
        <v>0</v>
      </c>
      <c r="F26" s="17">
        <f t="shared" si="5"/>
        <v>0</v>
      </c>
      <c r="G26" s="16">
        <f t="shared" si="6"/>
        <v>0</v>
      </c>
      <c r="H26" s="16" t="str">
        <f t="shared" si="1"/>
        <v/>
      </c>
      <c r="I26" s="16">
        <f t="shared" si="2"/>
        <v>0</v>
      </c>
      <c r="J26" s="41"/>
    </row>
    <row r="27" spans="1:10">
      <c r="A27" s="40"/>
      <c r="C27" s="15">
        <f t="shared" si="3"/>
        <v>13</v>
      </c>
      <c r="D27" s="16">
        <f t="shared" si="7"/>
        <v>0</v>
      </c>
      <c r="E27" s="16">
        <f t="shared" si="4"/>
        <v>0</v>
      </c>
      <c r="F27" s="17">
        <f t="shared" si="5"/>
        <v>0</v>
      </c>
      <c r="G27" s="16">
        <f t="shared" si="6"/>
        <v>0</v>
      </c>
      <c r="H27" s="16" t="str">
        <f t="shared" si="1"/>
        <v/>
      </c>
      <c r="I27" s="16">
        <f t="shared" si="2"/>
        <v>0</v>
      </c>
      <c r="J27" s="41"/>
    </row>
    <row r="28" spans="1:10">
      <c r="A28" s="11"/>
      <c r="C28" s="15">
        <f t="shared" si="3"/>
        <v>14</v>
      </c>
      <c r="D28" s="16">
        <f t="shared" si="7"/>
        <v>0</v>
      </c>
      <c r="E28" s="16">
        <f t="shared" si="4"/>
        <v>0</v>
      </c>
      <c r="F28" s="17">
        <f t="shared" si="5"/>
        <v>0</v>
      </c>
      <c r="G28" s="16">
        <f t="shared" si="6"/>
        <v>0</v>
      </c>
      <c r="H28" s="16" t="str">
        <f t="shared" si="1"/>
        <v/>
      </c>
      <c r="I28" s="16">
        <f t="shared" si="2"/>
        <v>0</v>
      </c>
      <c r="J28" s="41"/>
    </row>
    <row r="29" spans="1:10">
      <c r="A29" s="11"/>
      <c r="C29" s="15">
        <f t="shared" si="3"/>
        <v>15</v>
      </c>
      <c r="D29" s="16">
        <f t="shared" si="7"/>
        <v>0</v>
      </c>
      <c r="E29" s="16">
        <f t="shared" si="4"/>
        <v>0</v>
      </c>
      <c r="F29" s="17">
        <f t="shared" si="5"/>
        <v>0</v>
      </c>
      <c r="G29" s="16">
        <f t="shared" si="6"/>
        <v>0</v>
      </c>
      <c r="H29" s="16" t="str">
        <f t="shared" si="1"/>
        <v/>
      </c>
      <c r="I29" s="16">
        <f t="shared" si="2"/>
        <v>0</v>
      </c>
      <c r="J29" s="41"/>
    </row>
    <row r="30" spans="1:10">
      <c r="A30" s="40"/>
      <c r="C30" s="15">
        <f t="shared" si="3"/>
        <v>16</v>
      </c>
      <c r="D30" s="16">
        <f t="shared" si="7"/>
        <v>0</v>
      </c>
      <c r="E30" s="16">
        <f t="shared" si="4"/>
        <v>0</v>
      </c>
      <c r="F30" s="17">
        <f t="shared" si="5"/>
        <v>0</v>
      </c>
      <c r="G30" s="16">
        <f t="shared" si="6"/>
        <v>0</v>
      </c>
      <c r="H30" s="16" t="str">
        <f t="shared" si="1"/>
        <v/>
      </c>
      <c r="I30" s="16">
        <f t="shared" si="2"/>
        <v>0</v>
      </c>
      <c r="J30" s="41"/>
    </row>
    <row r="31" spans="1:10">
      <c r="A31" s="40"/>
      <c r="C31" s="15">
        <f t="shared" si="3"/>
        <v>17</v>
      </c>
      <c r="D31" s="16">
        <f t="shared" si="7"/>
        <v>0</v>
      </c>
      <c r="E31" s="16">
        <f t="shared" si="4"/>
        <v>0</v>
      </c>
      <c r="F31" s="17">
        <f t="shared" si="5"/>
        <v>0</v>
      </c>
      <c r="G31" s="16">
        <f t="shared" si="6"/>
        <v>0</v>
      </c>
      <c r="H31" s="16" t="str">
        <f t="shared" si="1"/>
        <v/>
      </c>
      <c r="I31" s="16">
        <f t="shared" si="2"/>
        <v>0</v>
      </c>
      <c r="J31" s="41"/>
    </row>
    <row r="32" spans="1:10">
      <c r="A32" s="11"/>
      <c r="C32" s="15">
        <f t="shared" si="3"/>
        <v>18</v>
      </c>
      <c r="D32" s="16">
        <f t="shared" si="7"/>
        <v>0</v>
      </c>
      <c r="E32" s="16">
        <f t="shared" si="4"/>
        <v>0</v>
      </c>
      <c r="F32" s="17">
        <f t="shared" si="5"/>
        <v>0</v>
      </c>
      <c r="G32" s="16">
        <f t="shared" si="6"/>
        <v>0</v>
      </c>
      <c r="H32" s="16" t="str">
        <f t="shared" si="1"/>
        <v/>
      </c>
      <c r="I32" s="16">
        <f t="shared" si="2"/>
        <v>0</v>
      </c>
      <c r="J32" s="41"/>
    </row>
    <row r="33" spans="1:10">
      <c r="A33" s="11"/>
      <c r="C33" s="15">
        <f t="shared" si="3"/>
        <v>19</v>
      </c>
      <c r="D33" s="16">
        <f t="shared" si="7"/>
        <v>0</v>
      </c>
      <c r="E33" s="16">
        <f t="shared" si="4"/>
        <v>0</v>
      </c>
      <c r="F33" s="17">
        <f t="shared" si="5"/>
        <v>0</v>
      </c>
      <c r="G33" s="16">
        <f t="shared" si="6"/>
        <v>0</v>
      </c>
      <c r="H33" s="16" t="str">
        <f t="shared" si="1"/>
        <v/>
      </c>
      <c r="I33" s="16">
        <f t="shared" si="2"/>
        <v>0</v>
      </c>
      <c r="J33" s="41"/>
    </row>
    <row r="34" spans="1:10" ht="15" customHeight="1">
      <c r="A34" s="40"/>
      <c r="C34" s="15">
        <f t="shared" si="3"/>
        <v>20</v>
      </c>
      <c r="D34" s="16">
        <f t="shared" si="7"/>
        <v>0</v>
      </c>
      <c r="E34" s="16">
        <f t="shared" si="4"/>
        <v>0</v>
      </c>
      <c r="F34" s="17">
        <f t="shared" si="5"/>
        <v>0</v>
      </c>
      <c r="G34" s="16">
        <f t="shared" si="6"/>
        <v>0</v>
      </c>
      <c r="H34" s="16" t="str">
        <f t="shared" si="1"/>
        <v/>
      </c>
      <c r="I34" s="16">
        <f t="shared" si="2"/>
        <v>0</v>
      </c>
      <c r="J34" s="41"/>
    </row>
    <row r="35" spans="1:10" ht="15" customHeight="1">
      <c r="A35" s="11"/>
      <c r="C35" s="15">
        <f t="shared" si="3"/>
        <v>21</v>
      </c>
      <c r="D35" s="16">
        <f t="shared" si="7"/>
        <v>0</v>
      </c>
      <c r="E35" s="16">
        <f t="shared" si="4"/>
        <v>0</v>
      </c>
      <c r="F35" s="17">
        <f t="shared" si="5"/>
        <v>0</v>
      </c>
      <c r="G35" s="16">
        <f t="shared" si="6"/>
        <v>0</v>
      </c>
      <c r="H35" s="16" t="str">
        <f t="shared" si="1"/>
        <v/>
      </c>
      <c r="I35" s="16">
        <f t="shared" si="2"/>
        <v>0</v>
      </c>
      <c r="J35" s="41"/>
    </row>
    <row r="36" spans="1:10" ht="15" customHeight="1">
      <c r="A36" s="43"/>
      <c r="C36" s="15">
        <f t="shared" si="3"/>
        <v>22</v>
      </c>
      <c r="D36" s="16">
        <f t="shared" si="7"/>
        <v>0</v>
      </c>
      <c r="E36" s="16">
        <f t="shared" si="4"/>
        <v>0</v>
      </c>
      <c r="F36" s="17">
        <f t="shared" si="5"/>
        <v>0</v>
      </c>
      <c r="G36" s="16">
        <f t="shared" si="6"/>
        <v>0</v>
      </c>
      <c r="H36" s="16" t="str">
        <f t="shared" si="1"/>
        <v/>
      </c>
      <c r="I36" s="16">
        <f t="shared" si="2"/>
        <v>0</v>
      </c>
      <c r="J36" s="41"/>
    </row>
    <row r="37" spans="1:10" ht="15" customHeight="1">
      <c r="A37" s="11"/>
      <c r="C37" s="15">
        <f t="shared" si="3"/>
        <v>23</v>
      </c>
      <c r="D37" s="16">
        <f t="shared" si="7"/>
        <v>0</v>
      </c>
      <c r="E37" s="16">
        <f t="shared" si="4"/>
        <v>0</v>
      </c>
      <c r="F37" s="17">
        <f t="shared" si="5"/>
        <v>0</v>
      </c>
      <c r="G37" s="16">
        <f t="shared" si="6"/>
        <v>0</v>
      </c>
      <c r="H37" s="16" t="str">
        <f t="shared" si="1"/>
        <v/>
      </c>
      <c r="I37" s="16">
        <f t="shared" si="2"/>
        <v>0</v>
      </c>
      <c r="J37" s="41"/>
    </row>
    <row r="38" spans="1:10" ht="15" customHeight="1">
      <c r="A38" s="11"/>
      <c r="C38" s="15">
        <f t="shared" si="3"/>
        <v>24</v>
      </c>
      <c r="D38" s="16">
        <f t="shared" si="7"/>
        <v>0</v>
      </c>
      <c r="E38" s="16">
        <f t="shared" si="4"/>
        <v>0</v>
      </c>
      <c r="F38" s="17">
        <f t="shared" si="5"/>
        <v>0</v>
      </c>
      <c r="G38" s="16">
        <f t="shared" si="6"/>
        <v>0</v>
      </c>
      <c r="H38" s="16" t="str">
        <f t="shared" si="1"/>
        <v/>
      </c>
      <c r="I38" s="16">
        <f t="shared" si="2"/>
        <v>0</v>
      </c>
      <c r="J38" s="41"/>
    </row>
    <row r="39" spans="1:10">
      <c r="A39" s="44"/>
      <c r="C39" s="15">
        <f t="shared" si="3"/>
        <v>25</v>
      </c>
      <c r="D39" s="16">
        <f t="shared" si="7"/>
        <v>0</v>
      </c>
      <c r="E39" s="16">
        <f t="shared" si="4"/>
        <v>0</v>
      </c>
      <c r="F39" s="17">
        <f t="shared" si="5"/>
        <v>0</v>
      </c>
      <c r="G39" s="16">
        <f t="shared" si="6"/>
        <v>0</v>
      </c>
      <c r="H39" s="16" t="str">
        <f t="shared" si="1"/>
        <v/>
      </c>
      <c r="I39" s="16">
        <f t="shared" si="2"/>
        <v>0</v>
      </c>
      <c r="J39" s="41"/>
    </row>
    <row r="40" spans="1:10">
      <c r="A40" s="11"/>
      <c r="C40" s="15">
        <f t="shared" si="3"/>
        <v>26</v>
      </c>
      <c r="D40" s="16">
        <f t="shared" si="7"/>
        <v>0</v>
      </c>
      <c r="E40" s="16">
        <f t="shared" si="4"/>
        <v>0</v>
      </c>
      <c r="F40" s="17">
        <f t="shared" si="5"/>
        <v>0</v>
      </c>
      <c r="G40" s="16">
        <f t="shared" si="6"/>
        <v>0</v>
      </c>
      <c r="H40" s="16" t="str">
        <f t="shared" si="1"/>
        <v/>
      </c>
      <c r="I40" s="16">
        <f t="shared" si="2"/>
        <v>0</v>
      </c>
      <c r="J40" s="41"/>
    </row>
    <row r="41" spans="1:10">
      <c r="A41" s="11"/>
      <c r="C41" s="15">
        <f t="shared" si="3"/>
        <v>27</v>
      </c>
      <c r="D41" s="16">
        <f t="shared" si="7"/>
        <v>0</v>
      </c>
      <c r="E41" s="16">
        <f t="shared" si="4"/>
        <v>0</v>
      </c>
      <c r="F41" s="17">
        <f t="shared" si="5"/>
        <v>0</v>
      </c>
      <c r="G41" s="16">
        <f t="shared" si="6"/>
        <v>0</v>
      </c>
      <c r="H41" s="16" t="str">
        <f t="shared" si="1"/>
        <v/>
      </c>
      <c r="I41" s="16">
        <f t="shared" si="2"/>
        <v>0</v>
      </c>
      <c r="J41" s="41"/>
    </row>
    <row r="42" spans="1:10">
      <c r="A42" s="11"/>
      <c r="C42" s="15">
        <f t="shared" si="3"/>
        <v>28</v>
      </c>
      <c r="D42" s="16">
        <f t="shared" si="7"/>
        <v>0</v>
      </c>
      <c r="E42" s="16">
        <f t="shared" si="4"/>
        <v>0</v>
      </c>
      <c r="F42" s="17">
        <f t="shared" si="5"/>
        <v>0</v>
      </c>
      <c r="G42" s="16">
        <f t="shared" si="6"/>
        <v>0</v>
      </c>
      <c r="H42" s="16" t="str">
        <f t="shared" si="1"/>
        <v/>
      </c>
      <c r="I42" s="16">
        <f t="shared" si="2"/>
        <v>0</v>
      </c>
      <c r="J42" s="41"/>
    </row>
    <row r="43" spans="1:10">
      <c r="A43" s="11"/>
      <c r="C43" s="15">
        <f t="shared" si="3"/>
        <v>29</v>
      </c>
      <c r="D43" s="16">
        <f t="shared" si="7"/>
        <v>0</v>
      </c>
      <c r="E43" s="16">
        <f t="shared" si="4"/>
        <v>0</v>
      </c>
      <c r="F43" s="17">
        <f t="shared" si="5"/>
        <v>0</v>
      </c>
      <c r="G43" s="16">
        <f t="shared" si="6"/>
        <v>0</v>
      </c>
      <c r="H43" s="16" t="str">
        <f t="shared" si="1"/>
        <v/>
      </c>
      <c r="I43" s="16">
        <f t="shared" si="2"/>
        <v>0</v>
      </c>
      <c r="J43" s="41"/>
    </row>
    <row r="44" spans="1:10">
      <c r="A44" s="11"/>
      <c r="C44" s="15">
        <f t="shared" si="3"/>
        <v>30</v>
      </c>
      <c r="D44" s="16">
        <f t="shared" si="7"/>
        <v>0</v>
      </c>
      <c r="E44" s="16">
        <f t="shared" si="4"/>
        <v>0</v>
      </c>
      <c r="F44" s="17">
        <f t="shared" si="5"/>
        <v>0</v>
      </c>
      <c r="G44" s="16">
        <f t="shared" si="6"/>
        <v>0</v>
      </c>
      <c r="H44" s="16" t="str">
        <f t="shared" si="1"/>
        <v/>
      </c>
      <c r="I44" s="16">
        <f t="shared" si="2"/>
        <v>0</v>
      </c>
      <c r="J44" s="41"/>
    </row>
    <row r="45" spans="1:10">
      <c r="A45" s="11"/>
      <c r="C45" s="15">
        <f t="shared" si="3"/>
        <v>31</v>
      </c>
      <c r="D45" s="16">
        <f t="shared" si="7"/>
        <v>0</v>
      </c>
      <c r="E45" s="16">
        <f t="shared" si="4"/>
        <v>0</v>
      </c>
      <c r="F45" s="17">
        <f t="shared" si="5"/>
        <v>0</v>
      </c>
      <c r="G45" s="16">
        <f t="shared" si="6"/>
        <v>0</v>
      </c>
      <c r="H45" s="16" t="str">
        <f t="shared" si="1"/>
        <v/>
      </c>
      <c r="I45" s="16">
        <f t="shared" si="2"/>
        <v>0</v>
      </c>
      <c r="J45" s="41"/>
    </row>
    <row r="46" spans="1:10">
      <c r="A46" s="11"/>
      <c r="C46" s="15">
        <f t="shared" si="3"/>
        <v>32</v>
      </c>
      <c r="D46" s="16">
        <f t="shared" si="7"/>
        <v>0</v>
      </c>
      <c r="E46" s="16">
        <f t="shared" si="4"/>
        <v>0</v>
      </c>
      <c r="F46" s="17">
        <f t="shared" si="5"/>
        <v>0</v>
      </c>
      <c r="G46" s="16">
        <f t="shared" si="6"/>
        <v>0</v>
      </c>
      <c r="H46" s="16" t="str">
        <f t="shared" si="1"/>
        <v/>
      </c>
      <c r="I46" s="16">
        <f t="shared" si="2"/>
        <v>0</v>
      </c>
      <c r="J46" s="41"/>
    </row>
    <row r="47" spans="1:10">
      <c r="A47" s="11"/>
      <c r="C47" s="15">
        <f t="shared" si="3"/>
        <v>33</v>
      </c>
      <c r="D47" s="16">
        <f t="shared" si="7"/>
        <v>0</v>
      </c>
      <c r="E47" s="16">
        <f t="shared" si="4"/>
        <v>0</v>
      </c>
      <c r="F47" s="17">
        <f t="shared" si="5"/>
        <v>0</v>
      </c>
      <c r="G47" s="16">
        <f t="shared" si="6"/>
        <v>0</v>
      </c>
      <c r="H47" s="16" t="str">
        <f t="shared" si="1"/>
        <v/>
      </c>
      <c r="I47" s="16">
        <f t="shared" si="2"/>
        <v>0</v>
      </c>
      <c r="J47" s="41"/>
    </row>
    <row r="48" spans="1:10">
      <c r="C48" s="15">
        <f t="shared" si="3"/>
        <v>34</v>
      </c>
      <c r="D48" s="16">
        <f t="shared" si="7"/>
        <v>0</v>
      </c>
      <c r="E48" s="16">
        <f t="shared" si="4"/>
        <v>0</v>
      </c>
      <c r="F48" s="17">
        <f t="shared" si="5"/>
        <v>0</v>
      </c>
      <c r="G48" s="16">
        <f t="shared" si="6"/>
        <v>0</v>
      </c>
      <c r="H48" s="16" t="str">
        <f t="shared" si="1"/>
        <v/>
      </c>
      <c r="I48" s="16">
        <f t="shared" si="2"/>
        <v>0</v>
      </c>
      <c r="J48" s="41"/>
    </row>
    <row r="49" spans="3:10">
      <c r="C49" s="15">
        <f t="shared" si="3"/>
        <v>35</v>
      </c>
      <c r="D49" s="16">
        <f t="shared" si="7"/>
        <v>0</v>
      </c>
      <c r="E49" s="16">
        <f t="shared" si="4"/>
        <v>0</v>
      </c>
      <c r="F49" s="17">
        <f t="shared" si="5"/>
        <v>0</v>
      </c>
      <c r="G49" s="16">
        <f t="shared" si="6"/>
        <v>0</v>
      </c>
      <c r="H49" s="16" t="str">
        <f t="shared" si="1"/>
        <v/>
      </c>
      <c r="I49" s="16">
        <f t="shared" si="2"/>
        <v>0</v>
      </c>
      <c r="J49" s="41"/>
    </row>
    <row r="50" spans="3:10">
      <c r="C50" s="15">
        <f t="shared" si="3"/>
        <v>36</v>
      </c>
      <c r="D50" s="16">
        <f t="shared" si="7"/>
        <v>0</v>
      </c>
      <c r="E50" s="16">
        <f t="shared" si="4"/>
        <v>0</v>
      </c>
      <c r="F50" s="17">
        <f t="shared" si="5"/>
        <v>0</v>
      </c>
      <c r="G50" s="16">
        <f t="shared" si="6"/>
        <v>0</v>
      </c>
      <c r="H50" s="16" t="str">
        <f t="shared" si="1"/>
        <v/>
      </c>
      <c r="I50" s="16">
        <f t="shared" si="2"/>
        <v>0</v>
      </c>
      <c r="J50" s="41"/>
    </row>
    <row r="51" spans="3:10">
      <c r="C51" s="15">
        <f t="shared" si="3"/>
        <v>37</v>
      </c>
      <c r="D51" s="16">
        <f t="shared" si="7"/>
        <v>0</v>
      </c>
      <c r="E51" s="16">
        <f t="shared" si="4"/>
        <v>0</v>
      </c>
      <c r="F51" s="17">
        <f t="shared" si="5"/>
        <v>0</v>
      </c>
      <c r="G51" s="16">
        <f t="shared" si="6"/>
        <v>0</v>
      </c>
      <c r="H51" s="16" t="str">
        <f t="shared" si="1"/>
        <v/>
      </c>
      <c r="I51" s="16">
        <f t="shared" si="2"/>
        <v>0</v>
      </c>
      <c r="J51" s="41"/>
    </row>
    <row r="52" spans="3:10">
      <c r="C52" s="15">
        <f t="shared" si="3"/>
        <v>38</v>
      </c>
      <c r="D52" s="16">
        <f t="shared" si="7"/>
        <v>0</v>
      </c>
      <c r="E52" s="16">
        <f t="shared" si="4"/>
        <v>0</v>
      </c>
      <c r="F52" s="17">
        <f t="shared" si="5"/>
        <v>0</v>
      </c>
      <c r="G52" s="16">
        <f t="shared" si="6"/>
        <v>0</v>
      </c>
      <c r="H52" s="16" t="str">
        <f t="shared" si="1"/>
        <v/>
      </c>
      <c r="I52" s="16">
        <f t="shared" si="2"/>
        <v>0</v>
      </c>
      <c r="J52" s="41"/>
    </row>
    <row r="53" spans="3:10">
      <c r="C53" s="15">
        <f t="shared" si="3"/>
        <v>39</v>
      </c>
      <c r="D53" s="16">
        <f t="shared" si="7"/>
        <v>0</v>
      </c>
      <c r="E53" s="16">
        <f t="shared" si="4"/>
        <v>0</v>
      </c>
      <c r="F53" s="17">
        <f t="shared" si="5"/>
        <v>0</v>
      </c>
      <c r="G53" s="16">
        <f t="shared" si="6"/>
        <v>0</v>
      </c>
      <c r="H53" s="16" t="str">
        <f t="shared" si="1"/>
        <v/>
      </c>
      <c r="I53" s="16">
        <f t="shared" si="2"/>
        <v>0</v>
      </c>
      <c r="J53" s="41"/>
    </row>
    <row r="54" spans="3:10">
      <c r="C54" s="15">
        <f t="shared" si="3"/>
        <v>40</v>
      </c>
      <c r="D54" s="16">
        <f t="shared" si="7"/>
        <v>0</v>
      </c>
      <c r="E54" s="16">
        <f t="shared" si="4"/>
        <v>0</v>
      </c>
      <c r="F54" s="17">
        <f t="shared" si="5"/>
        <v>0</v>
      </c>
      <c r="G54" s="16">
        <f t="shared" si="6"/>
        <v>0</v>
      </c>
      <c r="H54" s="16" t="str">
        <f t="shared" si="1"/>
        <v/>
      </c>
      <c r="I54" s="16">
        <f t="shared" si="2"/>
        <v>0</v>
      </c>
      <c r="J54" s="41"/>
    </row>
    <row r="55" spans="3:10">
      <c r="C55" s="15">
        <f t="shared" si="3"/>
        <v>41</v>
      </c>
      <c r="D55" s="16">
        <f t="shared" si="7"/>
        <v>0</v>
      </c>
      <c r="E55" s="16">
        <f t="shared" si="4"/>
        <v>0</v>
      </c>
      <c r="F55" s="17">
        <f t="shared" si="5"/>
        <v>0</v>
      </c>
      <c r="G55" s="16">
        <f t="shared" si="6"/>
        <v>0</v>
      </c>
      <c r="H55" s="16" t="str">
        <f t="shared" si="1"/>
        <v/>
      </c>
      <c r="I55" s="16">
        <f t="shared" si="2"/>
        <v>0</v>
      </c>
      <c r="J55" s="41"/>
    </row>
    <row r="56" spans="3:10">
      <c r="C56" s="15">
        <f t="shared" si="3"/>
        <v>42</v>
      </c>
      <c r="D56" s="16">
        <f t="shared" si="7"/>
        <v>0</v>
      </c>
      <c r="E56" s="16">
        <f t="shared" si="4"/>
        <v>0</v>
      </c>
      <c r="F56" s="17">
        <f t="shared" si="5"/>
        <v>0</v>
      </c>
      <c r="G56" s="16">
        <f t="shared" si="6"/>
        <v>0</v>
      </c>
      <c r="H56" s="16" t="str">
        <f t="shared" si="1"/>
        <v/>
      </c>
      <c r="I56" s="16">
        <f t="shared" si="2"/>
        <v>0</v>
      </c>
      <c r="J56" s="41"/>
    </row>
    <row r="57" spans="3:10">
      <c r="C57" s="15">
        <f t="shared" si="3"/>
        <v>43</v>
      </c>
      <c r="D57" s="16">
        <f t="shared" si="7"/>
        <v>0</v>
      </c>
      <c r="E57" s="16">
        <f t="shared" si="4"/>
        <v>0</v>
      </c>
      <c r="F57" s="17">
        <f t="shared" si="5"/>
        <v>0</v>
      </c>
      <c r="G57" s="16">
        <f t="shared" si="6"/>
        <v>0</v>
      </c>
      <c r="H57" s="16" t="str">
        <f t="shared" si="1"/>
        <v/>
      </c>
      <c r="I57" s="16">
        <f t="shared" si="2"/>
        <v>0</v>
      </c>
      <c r="J57" s="41"/>
    </row>
    <row r="58" spans="3:10">
      <c r="C58" s="15">
        <f t="shared" si="3"/>
        <v>44</v>
      </c>
      <c r="D58" s="16">
        <f t="shared" si="7"/>
        <v>0</v>
      </c>
      <c r="E58" s="16">
        <f t="shared" si="4"/>
        <v>0</v>
      </c>
      <c r="F58" s="17">
        <f t="shared" si="5"/>
        <v>0</v>
      </c>
      <c r="G58" s="16">
        <f t="shared" si="6"/>
        <v>0</v>
      </c>
      <c r="H58" s="16" t="str">
        <f t="shared" si="1"/>
        <v/>
      </c>
      <c r="I58" s="16">
        <f t="shared" si="2"/>
        <v>0</v>
      </c>
      <c r="J58" s="41"/>
    </row>
    <row r="59" spans="3:10">
      <c r="C59" s="15">
        <f t="shared" si="3"/>
        <v>45</v>
      </c>
      <c r="D59" s="16">
        <f t="shared" si="7"/>
        <v>0</v>
      </c>
      <c r="E59" s="16">
        <f t="shared" si="4"/>
        <v>0</v>
      </c>
      <c r="F59" s="17">
        <f t="shared" si="5"/>
        <v>0</v>
      </c>
      <c r="G59" s="16">
        <f t="shared" si="6"/>
        <v>0</v>
      </c>
      <c r="H59" s="16" t="str">
        <f t="shared" si="1"/>
        <v/>
      </c>
      <c r="I59" s="16">
        <f t="shared" si="2"/>
        <v>0</v>
      </c>
      <c r="J59" s="41"/>
    </row>
    <row r="60" spans="3:10">
      <c r="C60" s="15">
        <f t="shared" si="3"/>
        <v>46</v>
      </c>
      <c r="D60" s="16">
        <f t="shared" si="7"/>
        <v>0</v>
      </c>
      <c r="E60" s="16">
        <f t="shared" si="4"/>
        <v>0</v>
      </c>
      <c r="F60" s="17">
        <f t="shared" si="5"/>
        <v>0</v>
      </c>
      <c r="G60" s="16">
        <f t="shared" si="6"/>
        <v>0</v>
      </c>
      <c r="H60" s="16" t="str">
        <f t="shared" si="1"/>
        <v/>
      </c>
      <c r="I60" s="16">
        <f t="shared" si="2"/>
        <v>0</v>
      </c>
      <c r="J60" s="41"/>
    </row>
    <row r="61" spans="3:10">
      <c r="C61" s="15">
        <f t="shared" si="3"/>
        <v>47</v>
      </c>
      <c r="D61" s="16">
        <f t="shared" si="7"/>
        <v>0</v>
      </c>
      <c r="E61" s="16">
        <f t="shared" si="4"/>
        <v>0</v>
      </c>
      <c r="F61" s="17">
        <f t="shared" si="5"/>
        <v>0</v>
      </c>
      <c r="G61" s="16">
        <f t="shared" si="6"/>
        <v>0</v>
      </c>
      <c r="H61" s="16" t="str">
        <f t="shared" si="1"/>
        <v/>
      </c>
      <c r="I61" s="16">
        <f t="shared" si="2"/>
        <v>0</v>
      </c>
      <c r="J61" s="41"/>
    </row>
    <row r="62" spans="3:10">
      <c r="C62" s="15">
        <f t="shared" si="3"/>
        <v>48</v>
      </c>
      <c r="D62" s="16">
        <f t="shared" si="7"/>
        <v>0</v>
      </c>
      <c r="E62" s="16">
        <f t="shared" si="4"/>
        <v>0</v>
      </c>
      <c r="F62" s="17">
        <f t="shared" si="5"/>
        <v>0</v>
      </c>
      <c r="G62" s="16">
        <f t="shared" si="6"/>
        <v>0</v>
      </c>
      <c r="H62" s="16" t="str">
        <f t="shared" si="1"/>
        <v/>
      </c>
      <c r="I62" s="16">
        <f t="shared" si="2"/>
        <v>0</v>
      </c>
      <c r="J62" s="41"/>
    </row>
    <row r="63" spans="3:10">
      <c r="C63" s="15">
        <f t="shared" si="3"/>
        <v>49</v>
      </c>
      <c r="D63" s="16">
        <f t="shared" si="7"/>
        <v>0</v>
      </c>
      <c r="E63" s="16">
        <f t="shared" si="4"/>
        <v>0</v>
      </c>
      <c r="F63" s="17">
        <f t="shared" si="5"/>
        <v>0</v>
      </c>
      <c r="G63" s="16">
        <f t="shared" si="6"/>
        <v>0</v>
      </c>
      <c r="H63" s="16" t="str">
        <f t="shared" si="1"/>
        <v/>
      </c>
      <c r="I63" s="16">
        <f t="shared" si="2"/>
        <v>0</v>
      </c>
      <c r="J63" s="41"/>
    </row>
    <row r="64" spans="3:10">
      <c r="C64" s="15">
        <f t="shared" si="3"/>
        <v>50</v>
      </c>
      <c r="D64" s="16">
        <f t="shared" si="7"/>
        <v>0</v>
      </c>
      <c r="E64" s="16">
        <f t="shared" si="4"/>
        <v>0</v>
      </c>
      <c r="F64" s="17">
        <f t="shared" si="5"/>
        <v>0</v>
      </c>
      <c r="G64" s="16">
        <f t="shared" si="6"/>
        <v>0</v>
      </c>
      <c r="H64" s="16" t="str">
        <f t="shared" si="1"/>
        <v/>
      </c>
      <c r="I64" s="16">
        <f t="shared" si="2"/>
        <v>0</v>
      </c>
      <c r="J64" s="41"/>
    </row>
    <row r="65" spans="3:10">
      <c r="C65" s="15">
        <f t="shared" si="3"/>
        <v>51</v>
      </c>
      <c r="D65" s="16">
        <f t="shared" si="7"/>
        <v>0</v>
      </c>
      <c r="E65" s="16">
        <f t="shared" si="4"/>
        <v>0</v>
      </c>
      <c r="F65" s="17">
        <f t="shared" si="5"/>
        <v>0</v>
      </c>
      <c r="G65" s="16">
        <f t="shared" si="6"/>
        <v>0</v>
      </c>
      <c r="H65" s="16" t="str">
        <f t="shared" si="1"/>
        <v/>
      </c>
      <c r="I65" s="16">
        <f t="shared" si="2"/>
        <v>0</v>
      </c>
      <c r="J65" s="41"/>
    </row>
    <row r="66" spans="3:10">
      <c r="C66" s="15">
        <f t="shared" si="3"/>
        <v>52</v>
      </c>
      <c r="D66" s="16">
        <f t="shared" si="7"/>
        <v>0</v>
      </c>
      <c r="E66" s="16">
        <f t="shared" si="4"/>
        <v>0</v>
      </c>
      <c r="F66" s="17">
        <f t="shared" si="5"/>
        <v>0</v>
      </c>
      <c r="G66" s="16">
        <f t="shared" si="6"/>
        <v>0</v>
      </c>
      <c r="H66" s="16" t="str">
        <f t="shared" si="1"/>
        <v/>
      </c>
      <c r="I66" s="16">
        <f t="shared" si="2"/>
        <v>0</v>
      </c>
      <c r="J66" s="41"/>
    </row>
    <row r="67" spans="3:10">
      <c r="C67" s="15">
        <f t="shared" si="3"/>
        <v>53</v>
      </c>
      <c r="D67" s="16">
        <f t="shared" si="7"/>
        <v>0</v>
      </c>
      <c r="E67" s="16">
        <f t="shared" si="4"/>
        <v>0</v>
      </c>
      <c r="F67" s="17">
        <f t="shared" si="5"/>
        <v>0</v>
      </c>
      <c r="G67" s="16">
        <f t="shared" si="6"/>
        <v>0</v>
      </c>
      <c r="H67" s="16" t="str">
        <f t="shared" si="1"/>
        <v/>
      </c>
      <c r="I67" s="16">
        <f t="shared" si="2"/>
        <v>0</v>
      </c>
      <c r="J67" s="41"/>
    </row>
    <row r="68" spans="3:10">
      <c r="C68" s="15">
        <f t="shared" si="3"/>
        <v>54</v>
      </c>
      <c r="D68" s="16">
        <f t="shared" si="7"/>
        <v>0</v>
      </c>
      <c r="E68" s="16">
        <f t="shared" si="4"/>
        <v>0</v>
      </c>
      <c r="F68" s="17">
        <f t="shared" si="5"/>
        <v>0</v>
      </c>
      <c r="G68" s="16">
        <f t="shared" si="6"/>
        <v>0</v>
      </c>
      <c r="H68" s="16" t="str">
        <f t="shared" si="1"/>
        <v/>
      </c>
      <c r="I68" s="16">
        <f t="shared" si="2"/>
        <v>0</v>
      </c>
      <c r="J68" s="41"/>
    </row>
    <row r="69" spans="3:10">
      <c r="C69" s="15">
        <f t="shared" si="3"/>
        <v>55</v>
      </c>
      <c r="D69" s="16">
        <f t="shared" si="7"/>
        <v>0</v>
      </c>
      <c r="E69" s="16">
        <f t="shared" si="4"/>
        <v>0</v>
      </c>
      <c r="F69" s="17">
        <f t="shared" si="5"/>
        <v>0</v>
      </c>
      <c r="G69" s="16">
        <f t="shared" si="6"/>
        <v>0</v>
      </c>
      <c r="H69" s="16" t="str">
        <f t="shared" si="1"/>
        <v/>
      </c>
      <c r="I69" s="16">
        <f t="shared" si="2"/>
        <v>0</v>
      </c>
      <c r="J69" s="41"/>
    </row>
    <row r="70" spans="3:10">
      <c r="C70" s="15">
        <f t="shared" si="3"/>
        <v>56</v>
      </c>
      <c r="D70" s="16">
        <f t="shared" si="7"/>
        <v>0</v>
      </c>
      <c r="E70" s="16">
        <f t="shared" si="4"/>
        <v>0</v>
      </c>
      <c r="F70" s="17">
        <f t="shared" si="5"/>
        <v>0</v>
      </c>
      <c r="G70" s="16">
        <f t="shared" si="6"/>
        <v>0</v>
      </c>
      <c r="H70" s="16" t="str">
        <f t="shared" si="1"/>
        <v/>
      </c>
      <c r="I70" s="16">
        <f t="shared" si="2"/>
        <v>0</v>
      </c>
      <c r="J70" s="41"/>
    </row>
    <row r="71" spans="3:10">
      <c r="C71" s="15">
        <f t="shared" si="3"/>
        <v>57</v>
      </c>
      <c r="D71" s="16">
        <f t="shared" si="7"/>
        <v>0</v>
      </c>
      <c r="E71" s="16">
        <f t="shared" si="4"/>
        <v>0</v>
      </c>
      <c r="F71" s="17">
        <f t="shared" si="5"/>
        <v>0</v>
      </c>
      <c r="G71" s="16">
        <f t="shared" si="6"/>
        <v>0</v>
      </c>
      <c r="H71" s="16" t="str">
        <f t="shared" si="1"/>
        <v/>
      </c>
      <c r="I71" s="16">
        <f t="shared" si="2"/>
        <v>0</v>
      </c>
      <c r="J71" s="41"/>
    </row>
    <row r="72" spans="3:10">
      <c r="C72" s="15">
        <f t="shared" si="3"/>
        <v>58</v>
      </c>
      <c r="D72" s="16">
        <f t="shared" si="7"/>
        <v>0</v>
      </c>
      <c r="E72" s="16">
        <f t="shared" si="4"/>
        <v>0</v>
      </c>
      <c r="F72" s="17">
        <f t="shared" si="5"/>
        <v>0</v>
      </c>
      <c r="G72" s="16">
        <f t="shared" si="6"/>
        <v>0</v>
      </c>
      <c r="H72" s="16" t="str">
        <f t="shared" si="1"/>
        <v/>
      </c>
      <c r="I72" s="16">
        <f t="shared" si="2"/>
        <v>0</v>
      </c>
      <c r="J72" s="41"/>
    </row>
    <row r="73" spans="3:10">
      <c r="C73" s="15">
        <f t="shared" si="3"/>
        <v>59</v>
      </c>
      <c r="D73" s="16">
        <f t="shared" si="7"/>
        <v>0</v>
      </c>
      <c r="E73" s="16">
        <f t="shared" si="4"/>
        <v>0</v>
      </c>
      <c r="F73" s="17">
        <f t="shared" si="5"/>
        <v>0</v>
      </c>
      <c r="G73" s="16">
        <f t="shared" si="6"/>
        <v>0</v>
      </c>
      <c r="H73" s="16" t="str">
        <f t="shared" si="1"/>
        <v/>
      </c>
      <c r="I73" s="16">
        <f t="shared" si="2"/>
        <v>0</v>
      </c>
      <c r="J73" s="41"/>
    </row>
    <row r="74" spans="3:10">
      <c r="C74" s="15">
        <f t="shared" si="3"/>
        <v>60</v>
      </c>
      <c r="D74" s="16">
        <f t="shared" si="7"/>
        <v>0</v>
      </c>
      <c r="E74" s="16">
        <f t="shared" si="4"/>
        <v>0</v>
      </c>
      <c r="F74" s="17">
        <f t="shared" si="5"/>
        <v>0</v>
      </c>
      <c r="G74" s="16">
        <f t="shared" si="6"/>
        <v>0</v>
      </c>
      <c r="H74" s="16" t="str">
        <f t="shared" si="1"/>
        <v/>
      </c>
      <c r="I74" s="16">
        <f t="shared" si="2"/>
        <v>0</v>
      </c>
      <c r="J74" s="41"/>
    </row>
    <row r="75" spans="3:10">
      <c r="C75" s="15">
        <f t="shared" si="3"/>
        <v>61</v>
      </c>
      <c r="D75" s="16">
        <f t="shared" si="7"/>
        <v>0</v>
      </c>
      <c r="E75" s="16">
        <f t="shared" si="4"/>
        <v>0</v>
      </c>
      <c r="F75" s="17">
        <f t="shared" si="5"/>
        <v>0</v>
      </c>
      <c r="G75" s="16">
        <f t="shared" si="6"/>
        <v>0</v>
      </c>
      <c r="H75" s="16" t="str">
        <f t="shared" si="1"/>
        <v/>
      </c>
      <c r="I75" s="16">
        <f t="shared" si="2"/>
        <v>0</v>
      </c>
      <c r="J75" s="41"/>
    </row>
    <row r="76" spans="3:10">
      <c r="C76" s="15">
        <f t="shared" si="3"/>
        <v>62</v>
      </c>
      <c r="D76" s="16">
        <f t="shared" si="7"/>
        <v>0</v>
      </c>
      <c r="E76" s="16">
        <f t="shared" si="4"/>
        <v>0</v>
      </c>
      <c r="F76" s="17">
        <f t="shared" si="5"/>
        <v>0</v>
      </c>
      <c r="G76" s="16">
        <f t="shared" si="6"/>
        <v>0</v>
      </c>
      <c r="H76" s="16" t="str">
        <f t="shared" si="1"/>
        <v/>
      </c>
      <c r="I76" s="16">
        <f t="shared" si="2"/>
        <v>0</v>
      </c>
      <c r="J76" s="41"/>
    </row>
    <row r="77" spans="3:10">
      <c r="C77" s="15">
        <f t="shared" si="3"/>
        <v>63</v>
      </c>
      <c r="D77" s="16">
        <f t="shared" si="7"/>
        <v>0</v>
      </c>
      <c r="E77" s="16">
        <f t="shared" si="4"/>
        <v>0</v>
      </c>
      <c r="F77" s="17">
        <f t="shared" si="5"/>
        <v>0</v>
      </c>
      <c r="G77" s="16">
        <f t="shared" si="6"/>
        <v>0</v>
      </c>
      <c r="H77" s="16" t="str">
        <f t="shared" si="1"/>
        <v/>
      </c>
      <c r="I77" s="16">
        <f t="shared" si="2"/>
        <v>0</v>
      </c>
      <c r="J77" s="41"/>
    </row>
    <row r="78" spans="3:10">
      <c r="C78" s="15">
        <f t="shared" si="3"/>
        <v>64</v>
      </c>
      <c r="D78" s="16">
        <f t="shared" si="7"/>
        <v>0</v>
      </c>
      <c r="E78" s="16">
        <f t="shared" si="4"/>
        <v>0</v>
      </c>
      <c r="F78" s="17">
        <f t="shared" si="5"/>
        <v>0</v>
      </c>
      <c r="G78" s="16">
        <f t="shared" si="6"/>
        <v>0</v>
      </c>
      <c r="H78" s="16" t="str">
        <f t="shared" si="1"/>
        <v/>
      </c>
      <c r="I78" s="16">
        <f t="shared" si="2"/>
        <v>0</v>
      </c>
      <c r="J78" s="41"/>
    </row>
    <row r="79" spans="3:10">
      <c r="C79" s="15">
        <f t="shared" si="3"/>
        <v>65</v>
      </c>
      <c r="D79" s="16">
        <f t="shared" si="7"/>
        <v>0</v>
      </c>
      <c r="E79" s="16">
        <f t="shared" si="4"/>
        <v>0</v>
      </c>
      <c r="F79" s="17">
        <f t="shared" si="5"/>
        <v>0</v>
      </c>
      <c r="G79" s="16">
        <f t="shared" si="6"/>
        <v>0</v>
      </c>
      <c r="H79" s="16" t="str">
        <f t="shared" ref="H79:H142" si="8">IF(C79&lt;=$D$7*$E$5,IF(C79&lt;=$D$9,IF($D$8="Capital e Intereses",0,$G$14*$D$11*$G$11),G78*$D$11*$G$11),"")</f>
        <v/>
      </c>
      <c r="I79" s="16">
        <f t="shared" ref="I79:I142" si="9">IF(C79="","",IF($E$5*$D$7&gt;=C79,E79*$G$10+F79,E79+F79))</f>
        <v>0</v>
      </c>
      <c r="J79" s="41"/>
    </row>
    <row r="80" spans="3:10">
      <c r="C80" s="15">
        <f t="shared" ref="C80:C143" si="10">IF(OR(C79=$D$10,C79=""),"",IF($D$8="Capital e Intereses",IF(ISNUMBER(C79),C79+1,IF(OR($D$9="",$D$9=0),1,$D$9+1)),IF(ISNUMBER(C79),C79+1,1)))</f>
        <v>66</v>
      </c>
      <c r="D80" s="16">
        <f t="shared" si="7"/>
        <v>0</v>
      </c>
      <c r="E80" s="16">
        <f t="shared" ref="E80:E143" si="11">IF(C80&lt;=$D$10,IF(C80&lt;=$D$9,IF($D$8="Capital e Intereses",0,$G$14*$D$11),G79*$D$11),"")</f>
        <v>0</v>
      </c>
      <c r="F80" s="17">
        <f t="shared" ref="F80:F143" si="12">IF(C80&lt;=$D$10,D80-E80,"")</f>
        <v>0</v>
      </c>
      <c r="G80" s="16">
        <f t="shared" ref="G80:G143" si="13">IF(C80&lt;=$D$10,IF(C80&lt;=$D$9,IF($D$8="Capital e Intereses",$G$14*(1+$D$11)^C80,G79-F80),G79-F80),"")</f>
        <v>0</v>
      </c>
      <c r="H80" s="16" t="str">
        <f t="shared" si="8"/>
        <v/>
      </c>
      <c r="I80" s="16">
        <f t="shared" si="9"/>
        <v>0</v>
      </c>
      <c r="J80" s="41"/>
    </row>
    <row r="81" spans="3:10">
      <c r="C81" s="15">
        <f t="shared" si="10"/>
        <v>67</v>
      </c>
      <c r="D81" s="16">
        <f t="shared" si="7"/>
        <v>0</v>
      </c>
      <c r="E81" s="16">
        <f t="shared" si="11"/>
        <v>0</v>
      </c>
      <c r="F81" s="17">
        <f t="shared" si="12"/>
        <v>0</v>
      </c>
      <c r="G81" s="16">
        <f t="shared" si="13"/>
        <v>0</v>
      </c>
      <c r="H81" s="16" t="str">
        <f t="shared" si="8"/>
        <v/>
      </c>
      <c r="I81" s="16">
        <f t="shared" si="9"/>
        <v>0</v>
      </c>
      <c r="J81" s="41"/>
    </row>
    <row r="82" spans="3:10">
      <c r="C82" s="15">
        <f t="shared" si="10"/>
        <v>68</v>
      </c>
      <c r="D82" s="16">
        <f t="shared" ref="D82:D145" si="14">IF(C82&lt;=$D$10,IF(C82&lt;=$D$9,IF($D$8="Capital e Intereses",0,$G$14*$D$11),IF($D$8="Capital",($G$14/PV($D$11,$D$10-$D$9,-1)),$G$14*(1+$D$11)^$D$9/PV($D$11,$D$10-$D$9,-1))),"")</f>
        <v>0</v>
      </c>
      <c r="E82" s="16">
        <f t="shared" si="11"/>
        <v>0</v>
      </c>
      <c r="F82" s="17">
        <f t="shared" si="12"/>
        <v>0</v>
      </c>
      <c r="G82" s="16">
        <f t="shared" si="13"/>
        <v>0</v>
      </c>
      <c r="H82" s="16" t="str">
        <f t="shared" si="8"/>
        <v/>
      </c>
      <c r="I82" s="16">
        <f t="shared" si="9"/>
        <v>0</v>
      </c>
      <c r="J82" s="41"/>
    </row>
    <row r="83" spans="3:10">
      <c r="C83" s="15">
        <f t="shared" si="10"/>
        <v>69</v>
      </c>
      <c r="D83" s="16">
        <f t="shared" si="14"/>
        <v>0</v>
      </c>
      <c r="E83" s="16">
        <f t="shared" si="11"/>
        <v>0</v>
      </c>
      <c r="F83" s="17">
        <f t="shared" si="12"/>
        <v>0</v>
      </c>
      <c r="G83" s="16">
        <f t="shared" si="13"/>
        <v>0</v>
      </c>
      <c r="H83" s="16" t="str">
        <f t="shared" si="8"/>
        <v/>
      </c>
      <c r="I83" s="16">
        <f t="shared" si="9"/>
        <v>0</v>
      </c>
      <c r="J83" s="41"/>
    </row>
    <row r="84" spans="3:10">
      <c r="C84" s="15">
        <f t="shared" si="10"/>
        <v>70</v>
      </c>
      <c r="D84" s="16">
        <f t="shared" si="14"/>
        <v>0</v>
      </c>
      <c r="E84" s="16">
        <f t="shared" si="11"/>
        <v>0</v>
      </c>
      <c r="F84" s="17">
        <f t="shared" si="12"/>
        <v>0</v>
      </c>
      <c r="G84" s="16">
        <f t="shared" si="13"/>
        <v>0</v>
      </c>
      <c r="H84" s="16" t="str">
        <f t="shared" si="8"/>
        <v/>
      </c>
      <c r="I84" s="16">
        <f t="shared" si="9"/>
        <v>0</v>
      </c>
      <c r="J84" s="41"/>
    </row>
    <row r="85" spans="3:10">
      <c r="C85" s="15">
        <f t="shared" si="10"/>
        <v>71</v>
      </c>
      <c r="D85" s="16">
        <f t="shared" si="14"/>
        <v>0</v>
      </c>
      <c r="E85" s="16">
        <f t="shared" si="11"/>
        <v>0</v>
      </c>
      <c r="F85" s="17">
        <f t="shared" si="12"/>
        <v>0</v>
      </c>
      <c r="G85" s="16">
        <f t="shared" si="13"/>
        <v>0</v>
      </c>
      <c r="H85" s="16" t="str">
        <f t="shared" si="8"/>
        <v/>
      </c>
      <c r="I85" s="16">
        <f t="shared" si="9"/>
        <v>0</v>
      </c>
      <c r="J85" s="41"/>
    </row>
    <row r="86" spans="3:10">
      <c r="C86" s="15">
        <f t="shared" si="10"/>
        <v>72</v>
      </c>
      <c r="D86" s="16">
        <f t="shared" si="14"/>
        <v>0</v>
      </c>
      <c r="E86" s="16">
        <f t="shared" si="11"/>
        <v>0</v>
      </c>
      <c r="F86" s="17">
        <f t="shared" si="12"/>
        <v>0</v>
      </c>
      <c r="G86" s="16">
        <f t="shared" si="13"/>
        <v>0</v>
      </c>
      <c r="H86" s="16" t="str">
        <f t="shared" si="8"/>
        <v/>
      </c>
      <c r="I86" s="16">
        <f t="shared" si="9"/>
        <v>0</v>
      </c>
      <c r="J86" s="41"/>
    </row>
    <row r="87" spans="3:10">
      <c r="C87" s="15">
        <f t="shared" si="10"/>
        <v>73</v>
      </c>
      <c r="D87" s="16">
        <f t="shared" si="14"/>
        <v>0</v>
      </c>
      <c r="E87" s="16">
        <f t="shared" si="11"/>
        <v>0</v>
      </c>
      <c r="F87" s="17">
        <f t="shared" si="12"/>
        <v>0</v>
      </c>
      <c r="G87" s="16">
        <f t="shared" si="13"/>
        <v>0</v>
      </c>
      <c r="H87" s="16" t="str">
        <f t="shared" si="8"/>
        <v/>
      </c>
      <c r="I87" s="16">
        <f t="shared" si="9"/>
        <v>0</v>
      </c>
      <c r="J87" s="41"/>
    </row>
    <row r="88" spans="3:10">
      <c r="C88" s="15">
        <f t="shared" si="10"/>
        <v>74</v>
      </c>
      <c r="D88" s="16">
        <f t="shared" si="14"/>
        <v>0</v>
      </c>
      <c r="E88" s="16">
        <f t="shared" si="11"/>
        <v>0</v>
      </c>
      <c r="F88" s="17">
        <f t="shared" si="12"/>
        <v>0</v>
      </c>
      <c r="G88" s="16">
        <f t="shared" si="13"/>
        <v>0</v>
      </c>
      <c r="H88" s="16" t="str">
        <f t="shared" si="8"/>
        <v/>
      </c>
      <c r="I88" s="16">
        <f t="shared" si="9"/>
        <v>0</v>
      </c>
      <c r="J88" s="41"/>
    </row>
    <row r="89" spans="3:10">
      <c r="C89" s="15">
        <f t="shared" si="10"/>
        <v>75</v>
      </c>
      <c r="D89" s="16">
        <f t="shared" si="14"/>
        <v>0</v>
      </c>
      <c r="E89" s="16">
        <f t="shared" si="11"/>
        <v>0</v>
      </c>
      <c r="F89" s="17">
        <f t="shared" si="12"/>
        <v>0</v>
      </c>
      <c r="G89" s="16">
        <f t="shared" si="13"/>
        <v>0</v>
      </c>
      <c r="H89" s="16" t="str">
        <f t="shared" si="8"/>
        <v/>
      </c>
      <c r="I89" s="16">
        <f t="shared" si="9"/>
        <v>0</v>
      </c>
      <c r="J89" s="41"/>
    </row>
    <row r="90" spans="3:10">
      <c r="C90" s="15">
        <f t="shared" si="10"/>
        <v>76</v>
      </c>
      <c r="D90" s="16">
        <f t="shared" si="14"/>
        <v>0</v>
      </c>
      <c r="E90" s="16">
        <f t="shared" si="11"/>
        <v>0</v>
      </c>
      <c r="F90" s="17">
        <f t="shared" si="12"/>
        <v>0</v>
      </c>
      <c r="G90" s="16">
        <f t="shared" si="13"/>
        <v>0</v>
      </c>
      <c r="H90" s="16" t="str">
        <f t="shared" si="8"/>
        <v/>
      </c>
      <c r="I90" s="16">
        <f t="shared" si="9"/>
        <v>0</v>
      </c>
      <c r="J90" s="41"/>
    </row>
    <row r="91" spans="3:10">
      <c r="C91" s="15">
        <f t="shared" si="10"/>
        <v>77</v>
      </c>
      <c r="D91" s="16">
        <f t="shared" si="14"/>
        <v>0</v>
      </c>
      <c r="E91" s="16">
        <f t="shared" si="11"/>
        <v>0</v>
      </c>
      <c r="F91" s="17">
        <f t="shared" si="12"/>
        <v>0</v>
      </c>
      <c r="G91" s="16">
        <f t="shared" si="13"/>
        <v>0</v>
      </c>
      <c r="H91" s="16" t="str">
        <f t="shared" si="8"/>
        <v/>
      </c>
      <c r="I91" s="16">
        <f t="shared" si="9"/>
        <v>0</v>
      </c>
      <c r="J91" s="41"/>
    </row>
    <row r="92" spans="3:10">
      <c r="C92" s="15">
        <f t="shared" si="10"/>
        <v>78</v>
      </c>
      <c r="D92" s="16">
        <f t="shared" si="14"/>
        <v>0</v>
      </c>
      <c r="E92" s="16">
        <f t="shared" si="11"/>
        <v>0</v>
      </c>
      <c r="F92" s="17">
        <f t="shared" si="12"/>
        <v>0</v>
      </c>
      <c r="G92" s="16">
        <f t="shared" si="13"/>
        <v>0</v>
      </c>
      <c r="H92" s="16" t="str">
        <f t="shared" si="8"/>
        <v/>
      </c>
      <c r="I92" s="16">
        <f t="shared" si="9"/>
        <v>0</v>
      </c>
      <c r="J92" s="41"/>
    </row>
    <row r="93" spans="3:10">
      <c r="C93" s="15">
        <f t="shared" si="10"/>
        <v>79</v>
      </c>
      <c r="D93" s="16">
        <f t="shared" si="14"/>
        <v>0</v>
      </c>
      <c r="E93" s="16">
        <f t="shared" si="11"/>
        <v>0</v>
      </c>
      <c r="F93" s="17">
        <f t="shared" si="12"/>
        <v>0</v>
      </c>
      <c r="G93" s="16">
        <f t="shared" si="13"/>
        <v>0</v>
      </c>
      <c r="H93" s="16" t="str">
        <f t="shared" si="8"/>
        <v/>
      </c>
      <c r="I93" s="16">
        <f t="shared" si="9"/>
        <v>0</v>
      </c>
      <c r="J93" s="41"/>
    </row>
    <row r="94" spans="3:10">
      <c r="C94" s="15">
        <f t="shared" si="10"/>
        <v>80</v>
      </c>
      <c r="D94" s="16">
        <f t="shared" si="14"/>
        <v>0</v>
      </c>
      <c r="E94" s="16">
        <f t="shared" si="11"/>
        <v>0</v>
      </c>
      <c r="F94" s="17">
        <f t="shared" si="12"/>
        <v>0</v>
      </c>
      <c r="G94" s="16">
        <f t="shared" si="13"/>
        <v>0</v>
      </c>
      <c r="H94" s="16" t="str">
        <f t="shared" si="8"/>
        <v/>
      </c>
      <c r="I94" s="16">
        <f t="shared" si="9"/>
        <v>0</v>
      </c>
      <c r="J94" s="41"/>
    </row>
    <row r="95" spans="3:10">
      <c r="C95" s="15">
        <f t="shared" si="10"/>
        <v>81</v>
      </c>
      <c r="D95" s="16">
        <f t="shared" si="14"/>
        <v>0</v>
      </c>
      <c r="E95" s="16">
        <f t="shared" si="11"/>
        <v>0</v>
      </c>
      <c r="F95" s="17">
        <f t="shared" si="12"/>
        <v>0</v>
      </c>
      <c r="G95" s="16">
        <f t="shared" si="13"/>
        <v>0</v>
      </c>
      <c r="H95" s="16" t="str">
        <f t="shared" si="8"/>
        <v/>
      </c>
      <c r="I95" s="16">
        <f t="shared" si="9"/>
        <v>0</v>
      </c>
      <c r="J95" s="41"/>
    </row>
    <row r="96" spans="3:10">
      <c r="C96" s="15">
        <f t="shared" si="10"/>
        <v>82</v>
      </c>
      <c r="D96" s="16">
        <f t="shared" si="14"/>
        <v>0</v>
      </c>
      <c r="E96" s="16">
        <f t="shared" si="11"/>
        <v>0</v>
      </c>
      <c r="F96" s="17">
        <f t="shared" si="12"/>
        <v>0</v>
      </c>
      <c r="G96" s="16">
        <f t="shared" si="13"/>
        <v>0</v>
      </c>
      <c r="H96" s="16" t="str">
        <f t="shared" si="8"/>
        <v/>
      </c>
      <c r="I96" s="16">
        <f t="shared" si="9"/>
        <v>0</v>
      </c>
      <c r="J96" s="41"/>
    </row>
    <row r="97" spans="3:10">
      <c r="C97" s="15">
        <f t="shared" si="10"/>
        <v>83</v>
      </c>
      <c r="D97" s="16">
        <f t="shared" si="14"/>
        <v>0</v>
      </c>
      <c r="E97" s="16">
        <f t="shared" si="11"/>
        <v>0</v>
      </c>
      <c r="F97" s="17">
        <f t="shared" si="12"/>
        <v>0</v>
      </c>
      <c r="G97" s="16">
        <f t="shared" si="13"/>
        <v>0</v>
      </c>
      <c r="H97" s="16" t="str">
        <f t="shared" si="8"/>
        <v/>
      </c>
      <c r="I97" s="16">
        <f t="shared" si="9"/>
        <v>0</v>
      </c>
      <c r="J97" s="41"/>
    </row>
    <row r="98" spans="3:10">
      <c r="C98" s="15">
        <f t="shared" si="10"/>
        <v>84</v>
      </c>
      <c r="D98" s="16">
        <f t="shared" si="14"/>
        <v>0</v>
      </c>
      <c r="E98" s="16">
        <f t="shared" si="11"/>
        <v>0</v>
      </c>
      <c r="F98" s="17">
        <f t="shared" si="12"/>
        <v>0</v>
      </c>
      <c r="G98" s="16">
        <f t="shared" si="13"/>
        <v>0</v>
      </c>
      <c r="H98" s="16" t="str">
        <f t="shared" si="8"/>
        <v/>
      </c>
      <c r="I98" s="16">
        <f t="shared" si="9"/>
        <v>0</v>
      </c>
      <c r="J98" s="41"/>
    </row>
    <row r="99" spans="3:10">
      <c r="C99" s="15" t="str">
        <f t="shared" si="10"/>
        <v/>
      </c>
      <c r="D99" s="16" t="str">
        <f t="shared" si="14"/>
        <v/>
      </c>
      <c r="E99" s="16" t="str">
        <f t="shared" si="11"/>
        <v/>
      </c>
      <c r="F99" s="17" t="str">
        <f t="shared" si="12"/>
        <v/>
      </c>
      <c r="G99" s="16" t="str">
        <f t="shared" si="13"/>
        <v/>
      </c>
      <c r="H99" s="16" t="str">
        <f t="shared" si="8"/>
        <v/>
      </c>
      <c r="I99" s="16" t="str">
        <f t="shared" si="9"/>
        <v/>
      </c>
      <c r="J99" s="41"/>
    </row>
    <row r="100" spans="3:10">
      <c r="C100" s="15" t="str">
        <f t="shared" si="10"/>
        <v/>
      </c>
      <c r="D100" s="16" t="str">
        <f t="shared" si="14"/>
        <v/>
      </c>
      <c r="E100" s="16" t="str">
        <f t="shared" si="11"/>
        <v/>
      </c>
      <c r="F100" s="17" t="str">
        <f t="shared" si="12"/>
        <v/>
      </c>
      <c r="G100" s="16" t="str">
        <f t="shared" si="13"/>
        <v/>
      </c>
      <c r="H100" s="16" t="str">
        <f t="shared" si="8"/>
        <v/>
      </c>
      <c r="I100" s="16" t="str">
        <f t="shared" si="9"/>
        <v/>
      </c>
      <c r="J100" s="41"/>
    </row>
    <row r="101" spans="3:10">
      <c r="C101" s="15" t="str">
        <f t="shared" si="10"/>
        <v/>
      </c>
      <c r="D101" s="16" t="str">
        <f t="shared" si="14"/>
        <v/>
      </c>
      <c r="E101" s="16" t="str">
        <f t="shared" si="11"/>
        <v/>
      </c>
      <c r="F101" s="17" t="str">
        <f t="shared" si="12"/>
        <v/>
      </c>
      <c r="G101" s="16" t="str">
        <f t="shared" si="13"/>
        <v/>
      </c>
      <c r="H101" s="16" t="str">
        <f t="shared" si="8"/>
        <v/>
      </c>
      <c r="I101" s="16" t="str">
        <f t="shared" si="9"/>
        <v/>
      </c>
      <c r="J101" s="41"/>
    </row>
    <row r="102" spans="3:10">
      <c r="C102" s="15" t="str">
        <f t="shared" si="10"/>
        <v/>
      </c>
      <c r="D102" s="16" t="str">
        <f t="shared" si="14"/>
        <v/>
      </c>
      <c r="E102" s="16" t="str">
        <f t="shared" si="11"/>
        <v/>
      </c>
      <c r="F102" s="17" t="str">
        <f t="shared" si="12"/>
        <v/>
      </c>
      <c r="G102" s="16" t="str">
        <f t="shared" si="13"/>
        <v/>
      </c>
      <c r="H102" s="16" t="str">
        <f t="shared" si="8"/>
        <v/>
      </c>
      <c r="I102" s="16" t="str">
        <f t="shared" si="9"/>
        <v/>
      </c>
      <c r="J102" s="41"/>
    </row>
    <row r="103" spans="3:10">
      <c r="C103" s="15" t="str">
        <f t="shared" si="10"/>
        <v/>
      </c>
      <c r="D103" s="16" t="str">
        <f t="shared" si="14"/>
        <v/>
      </c>
      <c r="E103" s="16" t="str">
        <f t="shared" si="11"/>
        <v/>
      </c>
      <c r="F103" s="17" t="str">
        <f t="shared" si="12"/>
        <v/>
      </c>
      <c r="G103" s="16" t="str">
        <f t="shared" si="13"/>
        <v/>
      </c>
      <c r="H103" s="16" t="str">
        <f t="shared" si="8"/>
        <v/>
      </c>
      <c r="I103" s="16" t="str">
        <f t="shared" si="9"/>
        <v/>
      </c>
      <c r="J103" s="41"/>
    </row>
    <row r="104" spans="3:10">
      <c r="C104" s="15" t="str">
        <f t="shared" si="10"/>
        <v/>
      </c>
      <c r="D104" s="16" t="str">
        <f t="shared" si="14"/>
        <v/>
      </c>
      <c r="E104" s="16" t="str">
        <f t="shared" si="11"/>
        <v/>
      </c>
      <c r="F104" s="17" t="str">
        <f t="shared" si="12"/>
        <v/>
      </c>
      <c r="G104" s="16" t="str">
        <f t="shared" si="13"/>
        <v/>
      </c>
      <c r="H104" s="16" t="str">
        <f t="shared" si="8"/>
        <v/>
      </c>
      <c r="I104" s="16" t="str">
        <f t="shared" si="9"/>
        <v/>
      </c>
      <c r="J104" s="41"/>
    </row>
    <row r="105" spans="3:10">
      <c r="C105" s="15" t="str">
        <f t="shared" si="10"/>
        <v/>
      </c>
      <c r="D105" s="16" t="str">
        <f t="shared" si="14"/>
        <v/>
      </c>
      <c r="E105" s="16" t="str">
        <f t="shared" si="11"/>
        <v/>
      </c>
      <c r="F105" s="17" t="str">
        <f t="shared" si="12"/>
        <v/>
      </c>
      <c r="G105" s="16" t="str">
        <f t="shared" si="13"/>
        <v/>
      </c>
      <c r="H105" s="16" t="str">
        <f t="shared" si="8"/>
        <v/>
      </c>
      <c r="I105" s="16" t="str">
        <f t="shared" si="9"/>
        <v/>
      </c>
      <c r="J105" s="41"/>
    </row>
    <row r="106" spans="3:10">
      <c r="C106" s="15" t="str">
        <f t="shared" si="10"/>
        <v/>
      </c>
      <c r="D106" s="16" t="str">
        <f t="shared" si="14"/>
        <v/>
      </c>
      <c r="E106" s="16" t="str">
        <f t="shared" si="11"/>
        <v/>
      </c>
      <c r="F106" s="17" t="str">
        <f t="shared" si="12"/>
        <v/>
      </c>
      <c r="G106" s="16" t="str">
        <f t="shared" si="13"/>
        <v/>
      </c>
      <c r="H106" s="16" t="str">
        <f t="shared" si="8"/>
        <v/>
      </c>
      <c r="I106" s="16" t="str">
        <f t="shared" si="9"/>
        <v/>
      </c>
      <c r="J106" s="41"/>
    </row>
    <row r="107" spans="3:10">
      <c r="C107" s="15" t="str">
        <f t="shared" si="10"/>
        <v/>
      </c>
      <c r="D107" s="16" t="str">
        <f t="shared" si="14"/>
        <v/>
      </c>
      <c r="E107" s="16" t="str">
        <f t="shared" si="11"/>
        <v/>
      </c>
      <c r="F107" s="17" t="str">
        <f t="shared" si="12"/>
        <v/>
      </c>
      <c r="G107" s="16" t="str">
        <f t="shared" si="13"/>
        <v/>
      </c>
      <c r="H107" s="16" t="str">
        <f t="shared" si="8"/>
        <v/>
      </c>
      <c r="I107" s="16" t="str">
        <f t="shared" si="9"/>
        <v/>
      </c>
      <c r="J107" s="41"/>
    </row>
    <row r="108" spans="3:10">
      <c r="C108" s="15" t="str">
        <f t="shared" si="10"/>
        <v/>
      </c>
      <c r="D108" s="16" t="str">
        <f t="shared" si="14"/>
        <v/>
      </c>
      <c r="E108" s="16" t="str">
        <f t="shared" si="11"/>
        <v/>
      </c>
      <c r="F108" s="17" t="str">
        <f t="shared" si="12"/>
        <v/>
      </c>
      <c r="G108" s="16" t="str">
        <f t="shared" si="13"/>
        <v/>
      </c>
      <c r="H108" s="16" t="str">
        <f t="shared" si="8"/>
        <v/>
      </c>
      <c r="I108" s="16" t="str">
        <f t="shared" si="9"/>
        <v/>
      </c>
      <c r="J108" s="41"/>
    </row>
    <row r="109" spans="3:10">
      <c r="C109" s="15" t="str">
        <f t="shared" si="10"/>
        <v/>
      </c>
      <c r="D109" s="16" t="str">
        <f t="shared" si="14"/>
        <v/>
      </c>
      <c r="E109" s="16" t="str">
        <f t="shared" si="11"/>
        <v/>
      </c>
      <c r="F109" s="17" t="str">
        <f t="shared" si="12"/>
        <v/>
      </c>
      <c r="G109" s="16" t="str">
        <f t="shared" si="13"/>
        <v/>
      </c>
      <c r="H109" s="16" t="str">
        <f t="shared" si="8"/>
        <v/>
      </c>
      <c r="I109" s="16" t="str">
        <f t="shared" si="9"/>
        <v/>
      </c>
      <c r="J109" s="41"/>
    </row>
    <row r="110" spans="3:10">
      <c r="C110" s="15" t="str">
        <f t="shared" si="10"/>
        <v/>
      </c>
      <c r="D110" s="16" t="str">
        <f t="shared" si="14"/>
        <v/>
      </c>
      <c r="E110" s="16" t="str">
        <f t="shared" si="11"/>
        <v/>
      </c>
      <c r="F110" s="17" t="str">
        <f t="shared" si="12"/>
        <v/>
      </c>
      <c r="G110" s="16" t="str">
        <f t="shared" si="13"/>
        <v/>
      </c>
      <c r="H110" s="16" t="str">
        <f t="shared" si="8"/>
        <v/>
      </c>
      <c r="I110" s="16" t="str">
        <f t="shared" si="9"/>
        <v/>
      </c>
      <c r="J110" s="41"/>
    </row>
    <row r="111" spans="3:10">
      <c r="C111" s="15" t="str">
        <f t="shared" si="10"/>
        <v/>
      </c>
      <c r="D111" s="16" t="str">
        <f t="shared" si="14"/>
        <v/>
      </c>
      <c r="E111" s="16" t="str">
        <f t="shared" si="11"/>
        <v/>
      </c>
      <c r="F111" s="17" t="str">
        <f t="shared" si="12"/>
        <v/>
      </c>
      <c r="G111" s="16" t="str">
        <f t="shared" si="13"/>
        <v/>
      </c>
      <c r="H111" s="16" t="str">
        <f t="shared" si="8"/>
        <v/>
      </c>
      <c r="I111" s="16" t="str">
        <f t="shared" si="9"/>
        <v/>
      </c>
      <c r="J111" s="41"/>
    </row>
    <row r="112" spans="3:10">
      <c r="C112" s="15" t="str">
        <f t="shared" si="10"/>
        <v/>
      </c>
      <c r="D112" s="16" t="str">
        <f t="shared" si="14"/>
        <v/>
      </c>
      <c r="E112" s="16" t="str">
        <f t="shared" si="11"/>
        <v/>
      </c>
      <c r="F112" s="17" t="str">
        <f t="shared" si="12"/>
        <v/>
      </c>
      <c r="G112" s="16" t="str">
        <f t="shared" si="13"/>
        <v/>
      </c>
      <c r="H112" s="16" t="str">
        <f t="shared" si="8"/>
        <v/>
      </c>
      <c r="I112" s="16" t="str">
        <f t="shared" si="9"/>
        <v/>
      </c>
      <c r="J112" s="41"/>
    </row>
    <row r="113" spans="3:10">
      <c r="C113" s="15" t="str">
        <f t="shared" si="10"/>
        <v/>
      </c>
      <c r="D113" s="16" t="str">
        <f t="shared" si="14"/>
        <v/>
      </c>
      <c r="E113" s="16" t="str">
        <f t="shared" si="11"/>
        <v/>
      </c>
      <c r="F113" s="17" t="str">
        <f t="shared" si="12"/>
        <v/>
      </c>
      <c r="G113" s="16" t="str">
        <f t="shared" si="13"/>
        <v/>
      </c>
      <c r="H113" s="16" t="str">
        <f t="shared" si="8"/>
        <v/>
      </c>
      <c r="I113" s="16" t="str">
        <f t="shared" si="9"/>
        <v/>
      </c>
      <c r="J113" s="41"/>
    </row>
    <row r="114" spans="3:10">
      <c r="C114" s="15" t="str">
        <f t="shared" si="10"/>
        <v/>
      </c>
      <c r="D114" s="16" t="str">
        <f t="shared" si="14"/>
        <v/>
      </c>
      <c r="E114" s="16" t="str">
        <f t="shared" si="11"/>
        <v/>
      </c>
      <c r="F114" s="17" t="str">
        <f t="shared" si="12"/>
        <v/>
      </c>
      <c r="G114" s="16" t="str">
        <f t="shared" si="13"/>
        <v/>
      </c>
      <c r="H114" s="16" t="str">
        <f t="shared" si="8"/>
        <v/>
      </c>
      <c r="I114" s="16" t="str">
        <f t="shared" si="9"/>
        <v/>
      </c>
      <c r="J114" s="41"/>
    </row>
    <row r="115" spans="3:10">
      <c r="C115" s="15" t="str">
        <f t="shared" si="10"/>
        <v/>
      </c>
      <c r="D115" s="16" t="str">
        <f t="shared" si="14"/>
        <v/>
      </c>
      <c r="E115" s="16" t="str">
        <f t="shared" si="11"/>
        <v/>
      </c>
      <c r="F115" s="17" t="str">
        <f t="shared" si="12"/>
        <v/>
      </c>
      <c r="G115" s="16" t="str">
        <f t="shared" si="13"/>
        <v/>
      </c>
      <c r="H115" s="16" t="str">
        <f t="shared" si="8"/>
        <v/>
      </c>
      <c r="I115" s="16" t="str">
        <f t="shared" si="9"/>
        <v/>
      </c>
      <c r="J115" s="41"/>
    </row>
    <row r="116" spans="3:10">
      <c r="C116" s="15" t="str">
        <f t="shared" si="10"/>
        <v/>
      </c>
      <c r="D116" s="16" t="str">
        <f t="shared" si="14"/>
        <v/>
      </c>
      <c r="E116" s="16" t="str">
        <f t="shared" si="11"/>
        <v/>
      </c>
      <c r="F116" s="17" t="str">
        <f t="shared" si="12"/>
        <v/>
      </c>
      <c r="G116" s="16" t="str">
        <f t="shared" si="13"/>
        <v/>
      </c>
      <c r="H116" s="16" t="str">
        <f t="shared" si="8"/>
        <v/>
      </c>
      <c r="I116" s="16" t="str">
        <f t="shared" si="9"/>
        <v/>
      </c>
      <c r="J116" s="41"/>
    </row>
    <row r="117" spans="3:10">
      <c r="C117" s="15" t="str">
        <f t="shared" si="10"/>
        <v/>
      </c>
      <c r="D117" s="16" t="str">
        <f t="shared" si="14"/>
        <v/>
      </c>
      <c r="E117" s="16" t="str">
        <f t="shared" si="11"/>
        <v/>
      </c>
      <c r="F117" s="17" t="str">
        <f t="shared" si="12"/>
        <v/>
      </c>
      <c r="G117" s="16" t="str">
        <f t="shared" si="13"/>
        <v/>
      </c>
      <c r="H117" s="16" t="str">
        <f t="shared" si="8"/>
        <v/>
      </c>
      <c r="I117" s="16" t="str">
        <f t="shared" si="9"/>
        <v/>
      </c>
      <c r="J117" s="41"/>
    </row>
    <row r="118" spans="3:10">
      <c r="C118" s="15" t="str">
        <f t="shared" si="10"/>
        <v/>
      </c>
      <c r="D118" s="16" t="str">
        <f t="shared" si="14"/>
        <v/>
      </c>
      <c r="E118" s="16" t="str">
        <f t="shared" si="11"/>
        <v/>
      </c>
      <c r="F118" s="17" t="str">
        <f t="shared" si="12"/>
        <v/>
      </c>
      <c r="G118" s="16" t="str">
        <f t="shared" si="13"/>
        <v/>
      </c>
      <c r="H118" s="16" t="str">
        <f t="shared" si="8"/>
        <v/>
      </c>
      <c r="I118" s="16" t="str">
        <f t="shared" si="9"/>
        <v/>
      </c>
      <c r="J118" s="41"/>
    </row>
    <row r="119" spans="3:10">
      <c r="C119" s="15" t="str">
        <f t="shared" si="10"/>
        <v/>
      </c>
      <c r="D119" s="16" t="str">
        <f t="shared" si="14"/>
        <v/>
      </c>
      <c r="E119" s="16" t="str">
        <f t="shared" si="11"/>
        <v/>
      </c>
      <c r="F119" s="17" t="str">
        <f t="shared" si="12"/>
        <v/>
      </c>
      <c r="G119" s="16" t="str">
        <f t="shared" si="13"/>
        <v/>
      </c>
      <c r="H119" s="16" t="str">
        <f t="shared" si="8"/>
        <v/>
      </c>
      <c r="I119" s="16" t="str">
        <f t="shared" si="9"/>
        <v/>
      </c>
      <c r="J119" s="41"/>
    </row>
    <row r="120" spans="3:10">
      <c r="C120" s="15" t="str">
        <f t="shared" si="10"/>
        <v/>
      </c>
      <c r="D120" s="16" t="str">
        <f t="shared" si="14"/>
        <v/>
      </c>
      <c r="E120" s="16" t="str">
        <f t="shared" si="11"/>
        <v/>
      </c>
      <c r="F120" s="17" t="str">
        <f t="shared" si="12"/>
        <v/>
      </c>
      <c r="G120" s="16" t="str">
        <f t="shared" si="13"/>
        <v/>
      </c>
      <c r="H120" s="16" t="str">
        <f t="shared" si="8"/>
        <v/>
      </c>
      <c r="I120" s="16" t="str">
        <f t="shared" si="9"/>
        <v/>
      </c>
      <c r="J120" s="41"/>
    </row>
    <row r="121" spans="3:10">
      <c r="C121" s="15" t="str">
        <f t="shared" si="10"/>
        <v/>
      </c>
      <c r="D121" s="16" t="str">
        <f t="shared" si="14"/>
        <v/>
      </c>
      <c r="E121" s="16" t="str">
        <f t="shared" si="11"/>
        <v/>
      </c>
      <c r="F121" s="17" t="str">
        <f t="shared" si="12"/>
        <v/>
      </c>
      <c r="G121" s="16" t="str">
        <f t="shared" si="13"/>
        <v/>
      </c>
      <c r="H121" s="16" t="str">
        <f t="shared" si="8"/>
        <v/>
      </c>
      <c r="I121" s="16" t="str">
        <f t="shared" si="9"/>
        <v/>
      </c>
      <c r="J121" s="41"/>
    </row>
    <row r="122" spans="3:10">
      <c r="C122" s="15" t="str">
        <f t="shared" si="10"/>
        <v/>
      </c>
      <c r="D122" s="16" t="str">
        <f t="shared" si="14"/>
        <v/>
      </c>
      <c r="E122" s="16" t="str">
        <f t="shared" si="11"/>
        <v/>
      </c>
      <c r="F122" s="17" t="str">
        <f t="shared" si="12"/>
        <v/>
      </c>
      <c r="G122" s="16" t="str">
        <f t="shared" si="13"/>
        <v/>
      </c>
      <c r="H122" s="16" t="str">
        <f t="shared" si="8"/>
        <v/>
      </c>
      <c r="I122" s="16" t="str">
        <f t="shared" si="9"/>
        <v/>
      </c>
      <c r="J122" s="41"/>
    </row>
    <row r="123" spans="3:10">
      <c r="C123" s="15" t="str">
        <f t="shared" si="10"/>
        <v/>
      </c>
      <c r="D123" s="16" t="str">
        <f t="shared" si="14"/>
        <v/>
      </c>
      <c r="E123" s="16" t="str">
        <f t="shared" si="11"/>
        <v/>
      </c>
      <c r="F123" s="17" t="str">
        <f t="shared" si="12"/>
        <v/>
      </c>
      <c r="G123" s="16" t="str">
        <f t="shared" si="13"/>
        <v/>
      </c>
      <c r="H123" s="16" t="str">
        <f t="shared" si="8"/>
        <v/>
      </c>
      <c r="I123" s="16" t="str">
        <f t="shared" si="9"/>
        <v/>
      </c>
      <c r="J123" s="41"/>
    </row>
    <row r="124" spans="3:10">
      <c r="C124" s="15" t="str">
        <f t="shared" si="10"/>
        <v/>
      </c>
      <c r="D124" s="16" t="str">
        <f t="shared" si="14"/>
        <v/>
      </c>
      <c r="E124" s="16" t="str">
        <f t="shared" si="11"/>
        <v/>
      </c>
      <c r="F124" s="17" t="str">
        <f t="shared" si="12"/>
        <v/>
      </c>
      <c r="G124" s="16" t="str">
        <f t="shared" si="13"/>
        <v/>
      </c>
      <c r="H124" s="16" t="str">
        <f t="shared" si="8"/>
        <v/>
      </c>
      <c r="I124" s="16" t="str">
        <f t="shared" si="9"/>
        <v/>
      </c>
      <c r="J124" s="41"/>
    </row>
    <row r="125" spans="3:10">
      <c r="C125" s="15" t="str">
        <f t="shared" si="10"/>
        <v/>
      </c>
      <c r="D125" s="16" t="str">
        <f t="shared" si="14"/>
        <v/>
      </c>
      <c r="E125" s="16" t="str">
        <f t="shared" si="11"/>
        <v/>
      </c>
      <c r="F125" s="17" t="str">
        <f t="shared" si="12"/>
        <v/>
      </c>
      <c r="G125" s="16" t="str">
        <f t="shared" si="13"/>
        <v/>
      </c>
      <c r="H125" s="16" t="str">
        <f t="shared" si="8"/>
        <v/>
      </c>
      <c r="I125" s="16" t="str">
        <f t="shared" si="9"/>
        <v/>
      </c>
      <c r="J125" s="41"/>
    </row>
    <row r="126" spans="3:10">
      <c r="C126" s="15" t="str">
        <f t="shared" si="10"/>
        <v/>
      </c>
      <c r="D126" s="16" t="str">
        <f t="shared" si="14"/>
        <v/>
      </c>
      <c r="E126" s="16" t="str">
        <f t="shared" si="11"/>
        <v/>
      </c>
      <c r="F126" s="17" t="str">
        <f t="shared" si="12"/>
        <v/>
      </c>
      <c r="G126" s="16" t="str">
        <f t="shared" si="13"/>
        <v/>
      </c>
      <c r="H126" s="16" t="str">
        <f t="shared" si="8"/>
        <v/>
      </c>
      <c r="I126" s="16" t="str">
        <f t="shared" si="9"/>
        <v/>
      </c>
      <c r="J126" s="41"/>
    </row>
    <row r="127" spans="3:10">
      <c r="C127" s="15" t="str">
        <f t="shared" si="10"/>
        <v/>
      </c>
      <c r="D127" s="16" t="str">
        <f t="shared" si="14"/>
        <v/>
      </c>
      <c r="E127" s="16" t="str">
        <f t="shared" si="11"/>
        <v/>
      </c>
      <c r="F127" s="17" t="str">
        <f t="shared" si="12"/>
        <v/>
      </c>
      <c r="G127" s="16" t="str">
        <f t="shared" si="13"/>
        <v/>
      </c>
      <c r="H127" s="16" t="str">
        <f t="shared" si="8"/>
        <v/>
      </c>
      <c r="I127" s="16" t="str">
        <f t="shared" si="9"/>
        <v/>
      </c>
      <c r="J127" s="41"/>
    </row>
    <row r="128" spans="3:10">
      <c r="C128" s="15" t="str">
        <f t="shared" si="10"/>
        <v/>
      </c>
      <c r="D128" s="16" t="str">
        <f t="shared" si="14"/>
        <v/>
      </c>
      <c r="E128" s="16" t="str">
        <f t="shared" si="11"/>
        <v/>
      </c>
      <c r="F128" s="17" t="str">
        <f t="shared" si="12"/>
        <v/>
      </c>
      <c r="G128" s="16" t="str">
        <f t="shared" si="13"/>
        <v/>
      </c>
      <c r="H128" s="16" t="str">
        <f t="shared" si="8"/>
        <v/>
      </c>
      <c r="I128" s="16" t="str">
        <f t="shared" si="9"/>
        <v/>
      </c>
      <c r="J128" s="41"/>
    </row>
    <row r="129" spans="3:10">
      <c r="C129" s="15" t="str">
        <f t="shared" si="10"/>
        <v/>
      </c>
      <c r="D129" s="16" t="str">
        <f t="shared" si="14"/>
        <v/>
      </c>
      <c r="E129" s="16" t="str">
        <f t="shared" si="11"/>
        <v/>
      </c>
      <c r="F129" s="17" t="str">
        <f t="shared" si="12"/>
        <v/>
      </c>
      <c r="G129" s="16" t="str">
        <f t="shared" si="13"/>
        <v/>
      </c>
      <c r="H129" s="16" t="str">
        <f t="shared" si="8"/>
        <v/>
      </c>
      <c r="I129" s="16" t="str">
        <f t="shared" si="9"/>
        <v/>
      </c>
      <c r="J129" s="41"/>
    </row>
    <row r="130" spans="3:10">
      <c r="C130" s="15" t="str">
        <f t="shared" si="10"/>
        <v/>
      </c>
      <c r="D130" s="16" t="str">
        <f t="shared" si="14"/>
        <v/>
      </c>
      <c r="E130" s="16" t="str">
        <f t="shared" si="11"/>
        <v/>
      </c>
      <c r="F130" s="17" t="str">
        <f t="shared" si="12"/>
        <v/>
      </c>
      <c r="G130" s="16" t="str">
        <f t="shared" si="13"/>
        <v/>
      </c>
      <c r="H130" s="16" t="str">
        <f t="shared" si="8"/>
        <v/>
      </c>
      <c r="I130" s="16" t="str">
        <f t="shared" si="9"/>
        <v/>
      </c>
      <c r="J130" s="41"/>
    </row>
    <row r="131" spans="3:10">
      <c r="C131" s="15" t="str">
        <f t="shared" si="10"/>
        <v/>
      </c>
      <c r="D131" s="16" t="str">
        <f t="shared" si="14"/>
        <v/>
      </c>
      <c r="E131" s="16" t="str">
        <f t="shared" si="11"/>
        <v/>
      </c>
      <c r="F131" s="17" t="str">
        <f t="shared" si="12"/>
        <v/>
      </c>
      <c r="G131" s="16" t="str">
        <f t="shared" si="13"/>
        <v/>
      </c>
      <c r="H131" s="16" t="str">
        <f t="shared" si="8"/>
        <v/>
      </c>
      <c r="I131" s="16" t="str">
        <f t="shared" si="9"/>
        <v/>
      </c>
      <c r="J131" s="41"/>
    </row>
    <row r="132" spans="3:10">
      <c r="C132" s="15" t="str">
        <f t="shared" si="10"/>
        <v/>
      </c>
      <c r="D132" s="16" t="str">
        <f t="shared" si="14"/>
        <v/>
      </c>
      <c r="E132" s="16" t="str">
        <f t="shared" si="11"/>
        <v/>
      </c>
      <c r="F132" s="17" t="str">
        <f t="shared" si="12"/>
        <v/>
      </c>
      <c r="G132" s="16" t="str">
        <f t="shared" si="13"/>
        <v/>
      </c>
      <c r="H132" s="16" t="str">
        <f t="shared" si="8"/>
        <v/>
      </c>
      <c r="I132" s="16" t="str">
        <f t="shared" si="9"/>
        <v/>
      </c>
      <c r="J132" s="41"/>
    </row>
    <row r="133" spans="3:10">
      <c r="C133" s="15" t="str">
        <f t="shared" si="10"/>
        <v/>
      </c>
      <c r="D133" s="16" t="str">
        <f t="shared" si="14"/>
        <v/>
      </c>
      <c r="E133" s="16" t="str">
        <f t="shared" si="11"/>
        <v/>
      </c>
      <c r="F133" s="17" t="str">
        <f t="shared" si="12"/>
        <v/>
      </c>
      <c r="G133" s="16" t="str">
        <f t="shared" si="13"/>
        <v/>
      </c>
      <c r="H133" s="16" t="str">
        <f t="shared" si="8"/>
        <v/>
      </c>
      <c r="I133" s="16" t="str">
        <f t="shared" si="9"/>
        <v/>
      </c>
      <c r="J133" s="41"/>
    </row>
    <row r="134" spans="3:10">
      <c r="C134" s="15" t="str">
        <f t="shared" si="10"/>
        <v/>
      </c>
      <c r="D134" s="16" t="str">
        <f t="shared" si="14"/>
        <v/>
      </c>
      <c r="E134" s="16" t="str">
        <f t="shared" si="11"/>
        <v/>
      </c>
      <c r="F134" s="17" t="str">
        <f t="shared" si="12"/>
        <v/>
      </c>
      <c r="G134" s="16" t="str">
        <f t="shared" si="13"/>
        <v/>
      </c>
      <c r="H134" s="16" t="str">
        <f t="shared" si="8"/>
        <v/>
      </c>
      <c r="I134" s="16" t="str">
        <f t="shared" si="9"/>
        <v/>
      </c>
      <c r="J134" s="41"/>
    </row>
    <row r="135" spans="3:10">
      <c r="C135" s="15" t="str">
        <f t="shared" si="10"/>
        <v/>
      </c>
      <c r="D135" s="16" t="str">
        <f t="shared" si="14"/>
        <v/>
      </c>
      <c r="E135" s="16" t="str">
        <f t="shared" si="11"/>
        <v/>
      </c>
      <c r="F135" s="17" t="str">
        <f t="shared" si="12"/>
        <v/>
      </c>
      <c r="G135" s="16" t="str">
        <f t="shared" si="13"/>
        <v/>
      </c>
      <c r="H135" s="16" t="str">
        <f t="shared" si="8"/>
        <v/>
      </c>
      <c r="I135" s="16" t="str">
        <f t="shared" si="9"/>
        <v/>
      </c>
      <c r="J135" s="41"/>
    </row>
    <row r="136" spans="3:10">
      <c r="C136" s="15" t="str">
        <f t="shared" si="10"/>
        <v/>
      </c>
      <c r="D136" s="16" t="str">
        <f t="shared" si="14"/>
        <v/>
      </c>
      <c r="E136" s="16" t="str">
        <f t="shared" si="11"/>
        <v/>
      </c>
      <c r="F136" s="17" t="str">
        <f t="shared" si="12"/>
        <v/>
      </c>
      <c r="G136" s="16" t="str">
        <f t="shared" si="13"/>
        <v/>
      </c>
      <c r="H136" s="16" t="str">
        <f t="shared" si="8"/>
        <v/>
      </c>
      <c r="I136" s="16" t="str">
        <f t="shared" si="9"/>
        <v/>
      </c>
      <c r="J136" s="41"/>
    </row>
    <row r="137" spans="3:10">
      <c r="C137" s="15" t="str">
        <f t="shared" si="10"/>
        <v/>
      </c>
      <c r="D137" s="16" t="str">
        <f t="shared" si="14"/>
        <v/>
      </c>
      <c r="E137" s="16" t="str">
        <f t="shared" si="11"/>
        <v/>
      </c>
      <c r="F137" s="17" t="str">
        <f t="shared" si="12"/>
        <v/>
      </c>
      <c r="G137" s="16" t="str">
        <f t="shared" si="13"/>
        <v/>
      </c>
      <c r="H137" s="16" t="str">
        <f t="shared" si="8"/>
        <v/>
      </c>
      <c r="I137" s="16" t="str">
        <f t="shared" si="9"/>
        <v/>
      </c>
      <c r="J137" s="41"/>
    </row>
    <row r="138" spans="3:10">
      <c r="C138" s="15" t="str">
        <f t="shared" si="10"/>
        <v/>
      </c>
      <c r="D138" s="16" t="str">
        <f t="shared" si="14"/>
        <v/>
      </c>
      <c r="E138" s="16" t="str">
        <f t="shared" si="11"/>
        <v/>
      </c>
      <c r="F138" s="17" t="str">
        <f t="shared" si="12"/>
        <v/>
      </c>
      <c r="G138" s="16" t="str">
        <f t="shared" si="13"/>
        <v/>
      </c>
      <c r="H138" s="16" t="str">
        <f t="shared" si="8"/>
        <v/>
      </c>
      <c r="I138" s="16" t="str">
        <f t="shared" si="9"/>
        <v/>
      </c>
      <c r="J138" s="41"/>
    </row>
    <row r="139" spans="3:10">
      <c r="C139" s="15" t="str">
        <f t="shared" si="10"/>
        <v/>
      </c>
      <c r="D139" s="16" t="str">
        <f t="shared" si="14"/>
        <v/>
      </c>
      <c r="E139" s="16" t="str">
        <f t="shared" si="11"/>
        <v/>
      </c>
      <c r="F139" s="17" t="str">
        <f t="shared" si="12"/>
        <v/>
      </c>
      <c r="G139" s="16" t="str">
        <f t="shared" si="13"/>
        <v/>
      </c>
      <c r="H139" s="16" t="str">
        <f t="shared" si="8"/>
        <v/>
      </c>
      <c r="I139" s="16" t="str">
        <f t="shared" si="9"/>
        <v/>
      </c>
      <c r="J139" s="41"/>
    </row>
    <row r="140" spans="3:10">
      <c r="C140" s="15" t="str">
        <f t="shared" si="10"/>
        <v/>
      </c>
      <c r="D140" s="16" t="str">
        <f t="shared" si="14"/>
        <v/>
      </c>
      <c r="E140" s="16" t="str">
        <f t="shared" si="11"/>
        <v/>
      </c>
      <c r="F140" s="17" t="str">
        <f t="shared" si="12"/>
        <v/>
      </c>
      <c r="G140" s="16" t="str">
        <f t="shared" si="13"/>
        <v/>
      </c>
      <c r="H140" s="16" t="str">
        <f t="shared" si="8"/>
        <v/>
      </c>
      <c r="I140" s="16" t="str">
        <f t="shared" si="9"/>
        <v/>
      </c>
      <c r="J140" s="41"/>
    </row>
    <row r="141" spans="3:10">
      <c r="C141" s="15" t="str">
        <f t="shared" si="10"/>
        <v/>
      </c>
      <c r="D141" s="16" t="str">
        <f t="shared" si="14"/>
        <v/>
      </c>
      <c r="E141" s="16" t="str">
        <f t="shared" si="11"/>
        <v/>
      </c>
      <c r="F141" s="17" t="str">
        <f t="shared" si="12"/>
        <v/>
      </c>
      <c r="G141" s="16" t="str">
        <f t="shared" si="13"/>
        <v/>
      </c>
      <c r="H141" s="16" t="str">
        <f t="shared" si="8"/>
        <v/>
      </c>
      <c r="I141" s="16" t="str">
        <f t="shared" si="9"/>
        <v/>
      </c>
      <c r="J141" s="41"/>
    </row>
    <row r="142" spans="3:10">
      <c r="C142" s="15" t="str">
        <f t="shared" si="10"/>
        <v/>
      </c>
      <c r="D142" s="16" t="str">
        <f t="shared" si="14"/>
        <v/>
      </c>
      <c r="E142" s="16" t="str">
        <f t="shared" si="11"/>
        <v/>
      </c>
      <c r="F142" s="17" t="str">
        <f t="shared" si="12"/>
        <v/>
      </c>
      <c r="G142" s="16" t="str">
        <f t="shared" si="13"/>
        <v/>
      </c>
      <c r="H142" s="16" t="str">
        <f t="shared" si="8"/>
        <v/>
      </c>
      <c r="I142" s="16" t="str">
        <f t="shared" si="9"/>
        <v/>
      </c>
      <c r="J142" s="41"/>
    </row>
    <row r="143" spans="3:10">
      <c r="C143" s="15" t="str">
        <f t="shared" si="10"/>
        <v/>
      </c>
      <c r="D143" s="16" t="str">
        <f t="shared" si="14"/>
        <v/>
      </c>
      <c r="E143" s="16" t="str">
        <f t="shared" si="11"/>
        <v/>
      </c>
      <c r="F143" s="17" t="str">
        <f t="shared" si="12"/>
        <v/>
      </c>
      <c r="G143" s="16" t="str">
        <f t="shared" si="13"/>
        <v/>
      </c>
      <c r="H143" s="16" t="str">
        <f t="shared" ref="H143:H206" si="15">IF(C143&lt;=$D$7*$E$5,IF(C143&lt;=$D$9,IF($D$8="Capital e Intereses",0,$G$14*$D$11*$G$11),G142*$D$11*$G$11),"")</f>
        <v/>
      </c>
      <c r="I143" s="16" t="str">
        <f t="shared" ref="I143:I206" si="16">IF(C143="","",IF($E$5*$D$7&gt;=C143,E143*$G$10+F143,E143+F143))</f>
        <v/>
      </c>
      <c r="J143" s="41"/>
    </row>
    <row r="144" spans="3:10">
      <c r="C144" s="15" t="str">
        <f t="shared" ref="C144:C207" si="17">IF(OR(C143=$D$10,C143=""),"",IF($D$8="Capital e Intereses",IF(ISNUMBER(C143),C143+1,IF(OR($D$9="",$D$9=0),1,$D$9+1)),IF(ISNUMBER(C143),C143+1,1)))</f>
        <v/>
      </c>
      <c r="D144" s="16" t="str">
        <f t="shared" si="14"/>
        <v/>
      </c>
      <c r="E144" s="16" t="str">
        <f t="shared" ref="E144:E207" si="18">IF(C144&lt;=$D$10,IF(C144&lt;=$D$9,IF($D$8="Capital e Intereses",0,$G$14*$D$11),G143*$D$11),"")</f>
        <v/>
      </c>
      <c r="F144" s="17" t="str">
        <f t="shared" ref="F144:F207" si="19">IF(C144&lt;=$D$10,D144-E144,"")</f>
        <v/>
      </c>
      <c r="G144" s="16" t="str">
        <f t="shared" ref="G144:G207" si="20">IF(C144&lt;=$D$10,IF(C144&lt;=$D$9,IF($D$8="Capital e Intereses",$G$14*(1+$D$11)^C144,G143-F144),G143-F144),"")</f>
        <v/>
      </c>
      <c r="H144" s="16" t="str">
        <f t="shared" si="15"/>
        <v/>
      </c>
      <c r="I144" s="16" t="str">
        <f t="shared" si="16"/>
        <v/>
      </c>
      <c r="J144" s="41"/>
    </row>
    <row r="145" spans="3:10">
      <c r="C145" s="15" t="str">
        <f t="shared" si="17"/>
        <v/>
      </c>
      <c r="D145" s="16" t="str">
        <f t="shared" si="14"/>
        <v/>
      </c>
      <c r="E145" s="16" t="str">
        <f t="shared" si="18"/>
        <v/>
      </c>
      <c r="F145" s="17" t="str">
        <f t="shared" si="19"/>
        <v/>
      </c>
      <c r="G145" s="16" t="str">
        <f t="shared" si="20"/>
        <v/>
      </c>
      <c r="H145" s="16" t="str">
        <f t="shared" si="15"/>
        <v/>
      </c>
      <c r="I145" s="16" t="str">
        <f t="shared" si="16"/>
        <v/>
      </c>
      <c r="J145" s="41"/>
    </row>
    <row r="146" spans="3:10">
      <c r="C146" s="15" t="str">
        <f t="shared" si="17"/>
        <v/>
      </c>
      <c r="D146" s="16" t="str">
        <f t="shared" ref="D146:D209" si="21">IF(C146&lt;=$D$10,IF(C146&lt;=$D$9,IF($D$8="Capital e Intereses",0,$G$14*$D$11),IF($D$8="Capital",($G$14/PV($D$11,$D$10-$D$9,-1)),$G$14*(1+$D$11)^$D$9/PV($D$11,$D$10-$D$9,-1))),"")</f>
        <v/>
      </c>
      <c r="E146" s="16" t="str">
        <f t="shared" si="18"/>
        <v/>
      </c>
      <c r="F146" s="17" t="str">
        <f t="shared" si="19"/>
        <v/>
      </c>
      <c r="G146" s="16" t="str">
        <f t="shared" si="20"/>
        <v/>
      </c>
      <c r="H146" s="16" t="str">
        <f t="shared" si="15"/>
        <v/>
      </c>
      <c r="I146" s="16" t="str">
        <f t="shared" si="16"/>
        <v/>
      </c>
      <c r="J146" s="41"/>
    </row>
    <row r="147" spans="3:10">
      <c r="C147" s="15" t="str">
        <f t="shared" si="17"/>
        <v/>
      </c>
      <c r="D147" s="16" t="str">
        <f t="shared" si="21"/>
        <v/>
      </c>
      <c r="E147" s="16" t="str">
        <f t="shared" si="18"/>
        <v/>
      </c>
      <c r="F147" s="17" t="str">
        <f t="shared" si="19"/>
        <v/>
      </c>
      <c r="G147" s="16" t="str">
        <f t="shared" si="20"/>
        <v/>
      </c>
      <c r="H147" s="16" t="str">
        <f t="shared" si="15"/>
        <v/>
      </c>
      <c r="I147" s="16" t="str">
        <f t="shared" si="16"/>
        <v/>
      </c>
      <c r="J147" s="41"/>
    </row>
    <row r="148" spans="3:10">
      <c r="C148" s="15" t="str">
        <f t="shared" si="17"/>
        <v/>
      </c>
      <c r="D148" s="16" t="str">
        <f t="shared" si="21"/>
        <v/>
      </c>
      <c r="E148" s="16" t="str">
        <f t="shared" si="18"/>
        <v/>
      </c>
      <c r="F148" s="17" t="str">
        <f t="shared" si="19"/>
        <v/>
      </c>
      <c r="G148" s="16" t="str">
        <f t="shared" si="20"/>
        <v/>
      </c>
      <c r="H148" s="16" t="str">
        <f t="shared" si="15"/>
        <v/>
      </c>
      <c r="I148" s="16" t="str">
        <f t="shared" si="16"/>
        <v/>
      </c>
      <c r="J148" s="41"/>
    </row>
    <row r="149" spans="3:10">
      <c r="C149" s="15" t="str">
        <f t="shared" si="17"/>
        <v/>
      </c>
      <c r="D149" s="16" t="str">
        <f t="shared" si="21"/>
        <v/>
      </c>
      <c r="E149" s="16" t="str">
        <f t="shared" si="18"/>
        <v/>
      </c>
      <c r="F149" s="17" t="str">
        <f t="shared" si="19"/>
        <v/>
      </c>
      <c r="G149" s="16" t="str">
        <f t="shared" si="20"/>
        <v/>
      </c>
      <c r="H149" s="16" t="str">
        <f t="shared" si="15"/>
        <v/>
      </c>
      <c r="I149" s="16" t="str">
        <f t="shared" si="16"/>
        <v/>
      </c>
      <c r="J149" s="41"/>
    </row>
    <row r="150" spans="3:10">
      <c r="C150" s="15" t="str">
        <f t="shared" si="17"/>
        <v/>
      </c>
      <c r="D150" s="16" t="str">
        <f t="shared" si="21"/>
        <v/>
      </c>
      <c r="E150" s="16" t="str">
        <f t="shared" si="18"/>
        <v/>
      </c>
      <c r="F150" s="17" t="str">
        <f t="shared" si="19"/>
        <v/>
      </c>
      <c r="G150" s="16" t="str">
        <f t="shared" si="20"/>
        <v/>
      </c>
      <c r="H150" s="16" t="str">
        <f t="shared" si="15"/>
        <v/>
      </c>
      <c r="I150" s="16" t="str">
        <f t="shared" si="16"/>
        <v/>
      </c>
      <c r="J150" s="41"/>
    </row>
    <row r="151" spans="3:10">
      <c r="C151" s="15" t="str">
        <f t="shared" si="17"/>
        <v/>
      </c>
      <c r="D151" s="16" t="str">
        <f t="shared" si="21"/>
        <v/>
      </c>
      <c r="E151" s="16" t="str">
        <f t="shared" si="18"/>
        <v/>
      </c>
      <c r="F151" s="17" t="str">
        <f t="shared" si="19"/>
        <v/>
      </c>
      <c r="G151" s="16" t="str">
        <f t="shared" si="20"/>
        <v/>
      </c>
      <c r="H151" s="16" t="str">
        <f t="shared" si="15"/>
        <v/>
      </c>
      <c r="I151" s="16" t="str">
        <f t="shared" si="16"/>
        <v/>
      </c>
      <c r="J151" s="41"/>
    </row>
    <row r="152" spans="3:10">
      <c r="C152" s="15" t="str">
        <f t="shared" si="17"/>
        <v/>
      </c>
      <c r="D152" s="16" t="str">
        <f t="shared" si="21"/>
        <v/>
      </c>
      <c r="E152" s="16" t="str">
        <f t="shared" si="18"/>
        <v/>
      </c>
      <c r="F152" s="17" t="str">
        <f t="shared" si="19"/>
        <v/>
      </c>
      <c r="G152" s="16" t="str">
        <f t="shared" si="20"/>
        <v/>
      </c>
      <c r="H152" s="16" t="str">
        <f t="shared" si="15"/>
        <v/>
      </c>
      <c r="I152" s="16" t="str">
        <f t="shared" si="16"/>
        <v/>
      </c>
      <c r="J152" s="41"/>
    </row>
    <row r="153" spans="3:10">
      <c r="C153" s="15" t="str">
        <f t="shared" si="17"/>
        <v/>
      </c>
      <c r="D153" s="16" t="str">
        <f t="shared" si="21"/>
        <v/>
      </c>
      <c r="E153" s="16" t="str">
        <f t="shared" si="18"/>
        <v/>
      </c>
      <c r="F153" s="17" t="str">
        <f t="shared" si="19"/>
        <v/>
      </c>
      <c r="G153" s="16" t="str">
        <f t="shared" si="20"/>
        <v/>
      </c>
      <c r="H153" s="16" t="str">
        <f t="shared" si="15"/>
        <v/>
      </c>
      <c r="I153" s="16" t="str">
        <f t="shared" si="16"/>
        <v/>
      </c>
      <c r="J153" s="41"/>
    </row>
    <row r="154" spans="3:10">
      <c r="C154" s="15" t="str">
        <f t="shared" si="17"/>
        <v/>
      </c>
      <c r="D154" s="16" t="str">
        <f t="shared" si="21"/>
        <v/>
      </c>
      <c r="E154" s="16" t="str">
        <f t="shared" si="18"/>
        <v/>
      </c>
      <c r="F154" s="17" t="str">
        <f t="shared" si="19"/>
        <v/>
      </c>
      <c r="G154" s="16" t="str">
        <f t="shared" si="20"/>
        <v/>
      </c>
      <c r="H154" s="16" t="str">
        <f t="shared" si="15"/>
        <v/>
      </c>
      <c r="I154" s="16" t="str">
        <f t="shared" si="16"/>
        <v/>
      </c>
      <c r="J154" s="41"/>
    </row>
    <row r="155" spans="3:10">
      <c r="C155" s="15" t="str">
        <f t="shared" si="17"/>
        <v/>
      </c>
      <c r="D155" s="16" t="str">
        <f t="shared" si="21"/>
        <v/>
      </c>
      <c r="E155" s="16" t="str">
        <f t="shared" si="18"/>
        <v/>
      </c>
      <c r="F155" s="17" t="str">
        <f t="shared" si="19"/>
        <v/>
      </c>
      <c r="G155" s="16" t="str">
        <f t="shared" si="20"/>
        <v/>
      </c>
      <c r="H155" s="16" t="str">
        <f t="shared" si="15"/>
        <v/>
      </c>
      <c r="I155" s="16" t="str">
        <f t="shared" si="16"/>
        <v/>
      </c>
      <c r="J155" s="41"/>
    </row>
    <row r="156" spans="3:10">
      <c r="C156" s="15" t="str">
        <f t="shared" si="17"/>
        <v/>
      </c>
      <c r="D156" s="16" t="str">
        <f t="shared" si="21"/>
        <v/>
      </c>
      <c r="E156" s="16" t="str">
        <f t="shared" si="18"/>
        <v/>
      </c>
      <c r="F156" s="17" t="str">
        <f t="shared" si="19"/>
        <v/>
      </c>
      <c r="G156" s="16" t="str">
        <f t="shared" si="20"/>
        <v/>
      </c>
      <c r="H156" s="16" t="str">
        <f t="shared" si="15"/>
        <v/>
      </c>
      <c r="I156" s="16" t="str">
        <f t="shared" si="16"/>
        <v/>
      </c>
      <c r="J156" s="41"/>
    </row>
    <row r="157" spans="3:10">
      <c r="C157" s="15" t="str">
        <f t="shared" si="17"/>
        <v/>
      </c>
      <c r="D157" s="16" t="str">
        <f t="shared" si="21"/>
        <v/>
      </c>
      <c r="E157" s="16" t="str">
        <f t="shared" si="18"/>
        <v/>
      </c>
      <c r="F157" s="17" t="str">
        <f t="shared" si="19"/>
        <v/>
      </c>
      <c r="G157" s="16" t="str">
        <f t="shared" si="20"/>
        <v/>
      </c>
      <c r="H157" s="16" t="str">
        <f t="shared" si="15"/>
        <v/>
      </c>
      <c r="I157" s="16" t="str">
        <f t="shared" si="16"/>
        <v/>
      </c>
      <c r="J157" s="41"/>
    </row>
    <row r="158" spans="3:10">
      <c r="C158" s="15" t="str">
        <f t="shared" si="17"/>
        <v/>
      </c>
      <c r="D158" s="16" t="str">
        <f t="shared" si="21"/>
        <v/>
      </c>
      <c r="E158" s="16" t="str">
        <f t="shared" si="18"/>
        <v/>
      </c>
      <c r="F158" s="17" t="str">
        <f t="shared" si="19"/>
        <v/>
      </c>
      <c r="G158" s="16" t="str">
        <f t="shared" si="20"/>
        <v/>
      </c>
      <c r="H158" s="16" t="str">
        <f t="shared" si="15"/>
        <v/>
      </c>
      <c r="I158" s="16" t="str">
        <f t="shared" si="16"/>
        <v/>
      </c>
      <c r="J158" s="41"/>
    </row>
    <row r="159" spans="3:10">
      <c r="C159" s="15" t="str">
        <f t="shared" si="17"/>
        <v/>
      </c>
      <c r="D159" s="16" t="str">
        <f t="shared" si="21"/>
        <v/>
      </c>
      <c r="E159" s="16" t="str">
        <f t="shared" si="18"/>
        <v/>
      </c>
      <c r="F159" s="17" t="str">
        <f t="shared" si="19"/>
        <v/>
      </c>
      <c r="G159" s="16" t="str">
        <f t="shared" si="20"/>
        <v/>
      </c>
      <c r="H159" s="16" t="str">
        <f t="shared" si="15"/>
        <v/>
      </c>
      <c r="I159" s="16" t="str">
        <f t="shared" si="16"/>
        <v/>
      </c>
      <c r="J159" s="41"/>
    </row>
    <row r="160" spans="3:10">
      <c r="C160" s="15" t="str">
        <f t="shared" si="17"/>
        <v/>
      </c>
      <c r="D160" s="16" t="str">
        <f t="shared" si="21"/>
        <v/>
      </c>
      <c r="E160" s="16" t="str">
        <f t="shared" si="18"/>
        <v/>
      </c>
      <c r="F160" s="17" t="str">
        <f t="shared" si="19"/>
        <v/>
      </c>
      <c r="G160" s="16" t="str">
        <f t="shared" si="20"/>
        <v/>
      </c>
      <c r="H160" s="16" t="str">
        <f t="shared" si="15"/>
        <v/>
      </c>
      <c r="I160" s="16" t="str">
        <f t="shared" si="16"/>
        <v/>
      </c>
      <c r="J160" s="41"/>
    </row>
    <row r="161" spans="3:10">
      <c r="C161" s="15" t="str">
        <f t="shared" si="17"/>
        <v/>
      </c>
      <c r="D161" s="16" t="str">
        <f t="shared" si="21"/>
        <v/>
      </c>
      <c r="E161" s="16" t="str">
        <f t="shared" si="18"/>
        <v/>
      </c>
      <c r="F161" s="17" t="str">
        <f t="shared" si="19"/>
        <v/>
      </c>
      <c r="G161" s="16" t="str">
        <f t="shared" si="20"/>
        <v/>
      </c>
      <c r="H161" s="16" t="str">
        <f t="shared" si="15"/>
        <v/>
      </c>
      <c r="I161" s="16" t="str">
        <f t="shared" si="16"/>
        <v/>
      </c>
      <c r="J161" s="41"/>
    </row>
    <row r="162" spans="3:10">
      <c r="C162" s="15" t="str">
        <f t="shared" si="17"/>
        <v/>
      </c>
      <c r="D162" s="16" t="str">
        <f t="shared" si="21"/>
        <v/>
      </c>
      <c r="E162" s="16" t="str">
        <f t="shared" si="18"/>
        <v/>
      </c>
      <c r="F162" s="17" t="str">
        <f t="shared" si="19"/>
        <v/>
      </c>
      <c r="G162" s="16" t="str">
        <f t="shared" si="20"/>
        <v/>
      </c>
      <c r="H162" s="16" t="str">
        <f t="shared" si="15"/>
        <v/>
      </c>
      <c r="I162" s="16" t="str">
        <f t="shared" si="16"/>
        <v/>
      </c>
      <c r="J162" s="41"/>
    </row>
    <row r="163" spans="3:10">
      <c r="C163" s="15" t="str">
        <f t="shared" si="17"/>
        <v/>
      </c>
      <c r="D163" s="16" t="str">
        <f t="shared" si="21"/>
        <v/>
      </c>
      <c r="E163" s="16" t="str">
        <f t="shared" si="18"/>
        <v/>
      </c>
      <c r="F163" s="17" t="str">
        <f t="shared" si="19"/>
        <v/>
      </c>
      <c r="G163" s="16" t="str">
        <f t="shared" si="20"/>
        <v/>
      </c>
      <c r="H163" s="16" t="str">
        <f t="shared" si="15"/>
        <v/>
      </c>
      <c r="I163" s="16" t="str">
        <f t="shared" si="16"/>
        <v/>
      </c>
      <c r="J163" s="41"/>
    </row>
    <row r="164" spans="3:10">
      <c r="C164" s="15" t="str">
        <f t="shared" si="17"/>
        <v/>
      </c>
      <c r="D164" s="16" t="str">
        <f t="shared" si="21"/>
        <v/>
      </c>
      <c r="E164" s="16" t="str">
        <f t="shared" si="18"/>
        <v/>
      </c>
      <c r="F164" s="17" t="str">
        <f t="shared" si="19"/>
        <v/>
      </c>
      <c r="G164" s="16" t="str">
        <f t="shared" si="20"/>
        <v/>
      </c>
      <c r="H164" s="16" t="str">
        <f t="shared" si="15"/>
        <v/>
      </c>
      <c r="I164" s="16" t="str">
        <f t="shared" si="16"/>
        <v/>
      </c>
      <c r="J164" s="41"/>
    </row>
    <row r="165" spans="3:10">
      <c r="C165" s="15" t="str">
        <f t="shared" si="17"/>
        <v/>
      </c>
      <c r="D165" s="16" t="str">
        <f t="shared" si="21"/>
        <v/>
      </c>
      <c r="E165" s="16" t="str">
        <f t="shared" si="18"/>
        <v/>
      </c>
      <c r="F165" s="17" t="str">
        <f t="shared" si="19"/>
        <v/>
      </c>
      <c r="G165" s="16" t="str">
        <f t="shared" si="20"/>
        <v/>
      </c>
      <c r="H165" s="16" t="str">
        <f t="shared" si="15"/>
        <v/>
      </c>
      <c r="I165" s="16" t="str">
        <f t="shared" si="16"/>
        <v/>
      </c>
      <c r="J165" s="41"/>
    </row>
    <row r="166" spans="3:10">
      <c r="C166" s="15" t="str">
        <f t="shared" si="17"/>
        <v/>
      </c>
      <c r="D166" s="16" t="str">
        <f t="shared" si="21"/>
        <v/>
      </c>
      <c r="E166" s="16" t="str">
        <f t="shared" si="18"/>
        <v/>
      </c>
      <c r="F166" s="17" t="str">
        <f t="shared" si="19"/>
        <v/>
      </c>
      <c r="G166" s="16" t="str">
        <f t="shared" si="20"/>
        <v/>
      </c>
      <c r="H166" s="16" t="str">
        <f t="shared" si="15"/>
        <v/>
      </c>
      <c r="I166" s="16" t="str">
        <f t="shared" si="16"/>
        <v/>
      </c>
      <c r="J166" s="41"/>
    </row>
    <row r="167" spans="3:10">
      <c r="C167" s="15" t="str">
        <f t="shared" si="17"/>
        <v/>
      </c>
      <c r="D167" s="16" t="str">
        <f t="shared" si="21"/>
        <v/>
      </c>
      <c r="E167" s="16" t="str">
        <f t="shared" si="18"/>
        <v/>
      </c>
      <c r="F167" s="17" t="str">
        <f t="shared" si="19"/>
        <v/>
      </c>
      <c r="G167" s="16" t="str">
        <f t="shared" si="20"/>
        <v/>
      </c>
      <c r="H167" s="16" t="str">
        <f t="shared" si="15"/>
        <v/>
      </c>
      <c r="I167" s="16" t="str">
        <f t="shared" si="16"/>
        <v/>
      </c>
      <c r="J167" s="41"/>
    </row>
    <row r="168" spans="3:10">
      <c r="C168" s="15" t="str">
        <f t="shared" si="17"/>
        <v/>
      </c>
      <c r="D168" s="16" t="str">
        <f t="shared" si="21"/>
        <v/>
      </c>
      <c r="E168" s="16" t="str">
        <f t="shared" si="18"/>
        <v/>
      </c>
      <c r="F168" s="17" t="str">
        <f t="shared" si="19"/>
        <v/>
      </c>
      <c r="G168" s="16" t="str">
        <f t="shared" si="20"/>
        <v/>
      </c>
      <c r="H168" s="16" t="str">
        <f t="shared" si="15"/>
        <v/>
      </c>
      <c r="I168" s="16" t="str">
        <f t="shared" si="16"/>
        <v/>
      </c>
      <c r="J168" s="41"/>
    </row>
    <row r="169" spans="3:10">
      <c r="C169" s="15" t="str">
        <f t="shared" si="17"/>
        <v/>
      </c>
      <c r="D169" s="16" t="str">
        <f t="shared" si="21"/>
        <v/>
      </c>
      <c r="E169" s="16" t="str">
        <f t="shared" si="18"/>
        <v/>
      </c>
      <c r="F169" s="17" t="str">
        <f t="shared" si="19"/>
        <v/>
      </c>
      <c r="G169" s="16" t="str">
        <f t="shared" si="20"/>
        <v/>
      </c>
      <c r="H169" s="16" t="str">
        <f t="shared" si="15"/>
        <v/>
      </c>
      <c r="I169" s="16" t="str">
        <f t="shared" si="16"/>
        <v/>
      </c>
      <c r="J169" s="41"/>
    </row>
    <row r="170" spans="3:10">
      <c r="C170" s="15" t="str">
        <f t="shared" si="17"/>
        <v/>
      </c>
      <c r="D170" s="16" t="str">
        <f t="shared" si="21"/>
        <v/>
      </c>
      <c r="E170" s="16" t="str">
        <f t="shared" si="18"/>
        <v/>
      </c>
      <c r="F170" s="17" t="str">
        <f t="shared" si="19"/>
        <v/>
      </c>
      <c r="G170" s="16" t="str">
        <f t="shared" si="20"/>
        <v/>
      </c>
      <c r="H170" s="16" t="str">
        <f t="shared" si="15"/>
        <v/>
      </c>
      <c r="I170" s="16" t="str">
        <f t="shared" si="16"/>
        <v/>
      </c>
      <c r="J170" s="41"/>
    </row>
    <row r="171" spans="3:10">
      <c r="C171" s="15" t="str">
        <f t="shared" si="17"/>
        <v/>
      </c>
      <c r="D171" s="16" t="str">
        <f t="shared" si="21"/>
        <v/>
      </c>
      <c r="E171" s="16" t="str">
        <f t="shared" si="18"/>
        <v/>
      </c>
      <c r="F171" s="17" t="str">
        <f t="shared" si="19"/>
        <v/>
      </c>
      <c r="G171" s="16" t="str">
        <f t="shared" si="20"/>
        <v/>
      </c>
      <c r="H171" s="16" t="str">
        <f t="shared" si="15"/>
        <v/>
      </c>
      <c r="I171" s="16" t="str">
        <f t="shared" si="16"/>
        <v/>
      </c>
      <c r="J171" s="41"/>
    </row>
    <row r="172" spans="3:10">
      <c r="C172" s="15" t="str">
        <f t="shared" si="17"/>
        <v/>
      </c>
      <c r="D172" s="16" t="str">
        <f t="shared" si="21"/>
        <v/>
      </c>
      <c r="E172" s="16" t="str">
        <f t="shared" si="18"/>
        <v/>
      </c>
      <c r="F172" s="17" t="str">
        <f t="shared" si="19"/>
        <v/>
      </c>
      <c r="G172" s="16" t="str">
        <f t="shared" si="20"/>
        <v/>
      </c>
      <c r="H172" s="16" t="str">
        <f t="shared" si="15"/>
        <v/>
      </c>
      <c r="I172" s="16" t="str">
        <f t="shared" si="16"/>
        <v/>
      </c>
      <c r="J172" s="41"/>
    </row>
    <row r="173" spans="3:10">
      <c r="C173" s="15" t="str">
        <f t="shared" si="17"/>
        <v/>
      </c>
      <c r="D173" s="16" t="str">
        <f t="shared" si="21"/>
        <v/>
      </c>
      <c r="E173" s="16" t="str">
        <f t="shared" si="18"/>
        <v/>
      </c>
      <c r="F173" s="17" t="str">
        <f t="shared" si="19"/>
        <v/>
      </c>
      <c r="G173" s="16" t="str">
        <f t="shared" si="20"/>
        <v/>
      </c>
      <c r="H173" s="16" t="str">
        <f t="shared" si="15"/>
        <v/>
      </c>
      <c r="I173" s="16" t="str">
        <f t="shared" si="16"/>
        <v/>
      </c>
      <c r="J173" s="41"/>
    </row>
    <row r="174" spans="3:10">
      <c r="C174" s="15" t="str">
        <f t="shared" si="17"/>
        <v/>
      </c>
      <c r="D174" s="16" t="str">
        <f t="shared" si="21"/>
        <v/>
      </c>
      <c r="E174" s="16" t="str">
        <f t="shared" si="18"/>
        <v/>
      </c>
      <c r="F174" s="17" t="str">
        <f t="shared" si="19"/>
        <v/>
      </c>
      <c r="G174" s="16" t="str">
        <f t="shared" si="20"/>
        <v/>
      </c>
      <c r="H174" s="16" t="str">
        <f t="shared" si="15"/>
        <v/>
      </c>
      <c r="I174" s="16" t="str">
        <f t="shared" si="16"/>
        <v/>
      </c>
      <c r="J174" s="41"/>
    </row>
    <row r="175" spans="3:10">
      <c r="C175" s="15" t="str">
        <f t="shared" si="17"/>
        <v/>
      </c>
      <c r="D175" s="16" t="str">
        <f t="shared" si="21"/>
        <v/>
      </c>
      <c r="E175" s="16" t="str">
        <f t="shared" si="18"/>
        <v/>
      </c>
      <c r="F175" s="17" t="str">
        <f t="shared" si="19"/>
        <v/>
      </c>
      <c r="G175" s="16" t="str">
        <f t="shared" si="20"/>
        <v/>
      </c>
      <c r="H175" s="16" t="str">
        <f t="shared" si="15"/>
        <v/>
      </c>
      <c r="I175" s="16" t="str">
        <f t="shared" si="16"/>
        <v/>
      </c>
      <c r="J175" s="41"/>
    </row>
    <row r="176" spans="3:10">
      <c r="C176" s="15" t="str">
        <f t="shared" si="17"/>
        <v/>
      </c>
      <c r="D176" s="16" t="str">
        <f t="shared" si="21"/>
        <v/>
      </c>
      <c r="E176" s="16" t="str">
        <f t="shared" si="18"/>
        <v/>
      </c>
      <c r="F176" s="17" t="str">
        <f t="shared" si="19"/>
        <v/>
      </c>
      <c r="G176" s="16" t="str">
        <f t="shared" si="20"/>
        <v/>
      </c>
      <c r="H176" s="16" t="str">
        <f t="shared" si="15"/>
        <v/>
      </c>
      <c r="I176" s="16" t="str">
        <f t="shared" si="16"/>
        <v/>
      </c>
      <c r="J176" s="41"/>
    </row>
    <row r="177" spans="3:10">
      <c r="C177" s="15" t="str">
        <f t="shared" si="17"/>
        <v/>
      </c>
      <c r="D177" s="16" t="str">
        <f t="shared" si="21"/>
        <v/>
      </c>
      <c r="E177" s="16" t="str">
        <f t="shared" si="18"/>
        <v/>
      </c>
      <c r="F177" s="17" t="str">
        <f t="shared" si="19"/>
        <v/>
      </c>
      <c r="G177" s="16" t="str">
        <f t="shared" si="20"/>
        <v/>
      </c>
      <c r="H177" s="16" t="str">
        <f t="shared" si="15"/>
        <v/>
      </c>
      <c r="I177" s="16" t="str">
        <f t="shared" si="16"/>
        <v/>
      </c>
      <c r="J177" s="41"/>
    </row>
    <row r="178" spans="3:10">
      <c r="C178" s="15" t="str">
        <f t="shared" si="17"/>
        <v/>
      </c>
      <c r="D178" s="16" t="str">
        <f t="shared" si="21"/>
        <v/>
      </c>
      <c r="E178" s="16" t="str">
        <f t="shared" si="18"/>
        <v/>
      </c>
      <c r="F178" s="17" t="str">
        <f t="shared" si="19"/>
        <v/>
      </c>
      <c r="G178" s="16" t="str">
        <f t="shared" si="20"/>
        <v/>
      </c>
      <c r="H178" s="16" t="str">
        <f t="shared" si="15"/>
        <v/>
      </c>
      <c r="I178" s="16" t="str">
        <f t="shared" si="16"/>
        <v/>
      </c>
      <c r="J178" s="41"/>
    </row>
    <row r="179" spans="3:10">
      <c r="C179" s="15" t="str">
        <f t="shared" si="17"/>
        <v/>
      </c>
      <c r="D179" s="16" t="str">
        <f t="shared" si="21"/>
        <v/>
      </c>
      <c r="E179" s="16" t="str">
        <f t="shared" si="18"/>
        <v/>
      </c>
      <c r="F179" s="17" t="str">
        <f t="shared" si="19"/>
        <v/>
      </c>
      <c r="G179" s="16" t="str">
        <f t="shared" si="20"/>
        <v/>
      </c>
      <c r="H179" s="16" t="str">
        <f t="shared" si="15"/>
        <v/>
      </c>
      <c r="I179" s="16" t="str">
        <f t="shared" si="16"/>
        <v/>
      </c>
      <c r="J179" s="41"/>
    </row>
    <row r="180" spans="3:10">
      <c r="C180" s="15" t="str">
        <f t="shared" si="17"/>
        <v/>
      </c>
      <c r="D180" s="16" t="str">
        <f t="shared" si="21"/>
        <v/>
      </c>
      <c r="E180" s="16" t="str">
        <f t="shared" si="18"/>
        <v/>
      </c>
      <c r="F180" s="17" t="str">
        <f t="shared" si="19"/>
        <v/>
      </c>
      <c r="G180" s="16" t="str">
        <f t="shared" si="20"/>
        <v/>
      </c>
      <c r="H180" s="16" t="str">
        <f t="shared" si="15"/>
        <v/>
      </c>
      <c r="I180" s="16" t="str">
        <f t="shared" si="16"/>
        <v/>
      </c>
      <c r="J180" s="41"/>
    </row>
    <row r="181" spans="3:10">
      <c r="C181" s="15" t="str">
        <f t="shared" si="17"/>
        <v/>
      </c>
      <c r="D181" s="16" t="str">
        <f t="shared" si="21"/>
        <v/>
      </c>
      <c r="E181" s="16" t="str">
        <f t="shared" si="18"/>
        <v/>
      </c>
      <c r="F181" s="17" t="str">
        <f t="shared" si="19"/>
        <v/>
      </c>
      <c r="G181" s="16" t="str">
        <f t="shared" si="20"/>
        <v/>
      </c>
      <c r="H181" s="16" t="str">
        <f t="shared" si="15"/>
        <v/>
      </c>
      <c r="I181" s="16" t="str">
        <f t="shared" si="16"/>
        <v/>
      </c>
      <c r="J181" s="41"/>
    </row>
    <row r="182" spans="3:10">
      <c r="C182" s="15" t="str">
        <f t="shared" si="17"/>
        <v/>
      </c>
      <c r="D182" s="16" t="str">
        <f t="shared" si="21"/>
        <v/>
      </c>
      <c r="E182" s="16" t="str">
        <f t="shared" si="18"/>
        <v/>
      </c>
      <c r="F182" s="17" t="str">
        <f t="shared" si="19"/>
        <v/>
      </c>
      <c r="G182" s="16" t="str">
        <f t="shared" si="20"/>
        <v/>
      </c>
      <c r="H182" s="16" t="str">
        <f t="shared" si="15"/>
        <v/>
      </c>
      <c r="I182" s="16" t="str">
        <f t="shared" si="16"/>
        <v/>
      </c>
      <c r="J182" s="41"/>
    </row>
    <row r="183" spans="3:10">
      <c r="C183" s="15" t="str">
        <f t="shared" si="17"/>
        <v/>
      </c>
      <c r="D183" s="16" t="str">
        <f t="shared" si="21"/>
        <v/>
      </c>
      <c r="E183" s="16" t="str">
        <f t="shared" si="18"/>
        <v/>
      </c>
      <c r="F183" s="17" t="str">
        <f t="shared" si="19"/>
        <v/>
      </c>
      <c r="G183" s="16" t="str">
        <f t="shared" si="20"/>
        <v/>
      </c>
      <c r="H183" s="16" t="str">
        <f t="shared" si="15"/>
        <v/>
      </c>
      <c r="I183" s="16" t="str">
        <f t="shared" si="16"/>
        <v/>
      </c>
      <c r="J183" s="41"/>
    </row>
    <row r="184" spans="3:10">
      <c r="C184" s="15" t="str">
        <f t="shared" si="17"/>
        <v/>
      </c>
      <c r="D184" s="16" t="str">
        <f t="shared" si="21"/>
        <v/>
      </c>
      <c r="E184" s="16" t="str">
        <f t="shared" si="18"/>
        <v/>
      </c>
      <c r="F184" s="17" t="str">
        <f t="shared" si="19"/>
        <v/>
      </c>
      <c r="G184" s="16" t="str">
        <f t="shared" si="20"/>
        <v/>
      </c>
      <c r="H184" s="16" t="str">
        <f t="shared" si="15"/>
        <v/>
      </c>
      <c r="I184" s="16" t="str">
        <f t="shared" si="16"/>
        <v/>
      </c>
      <c r="J184" s="41"/>
    </row>
    <row r="185" spans="3:10">
      <c r="C185" s="15" t="str">
        <f t="shared" si="17"/>
        <v/>
      </c>
      <c r="D185" s="16" t="str">
        <f t="shared" si="21"/>
        <v/>
      </c>
      <c r="E185" s="16" t="str">
        <f t="shared" si="18"/>
        <v/>
      </c>
      <c r="F185" s="17" t="str">
        <f t="shared" si="19"/>
        <v/>
      </c>
      <c r="G185" s="16" t="str">
        <f t="shared" si="20"/>
        <v/>
      </c>
      <c r="H185" s="16" t="str">
        <f t="shared" si="15"/>
        <v/>
      </c>
      <c r="I185" s="16" t="str">
        <f t="shared" si="16"/>
        <v/>
      </c>
      <c r="J185" s="41"/>
    </row>
    <row r="186" spans="3:10">
      <c r="C186" s="15" t="str">
        <f t="shared" si="17"/>
        <v/>
      </c>
      <c r="D186" s="16" t="str">
        <f t="shared" si="21"/>
        <v/>
      </c>
      <c r="E186" s="16" t="str">
        <f t="shared" si="18"/>
        <v/>
      </c>
      <c r="F186" s="17" t="str">
        <f t="shared" si="19"/>
        <v/>
      </c>
      <c r="G186" s="16" t="str">
        <f t="shared" si="20"/>
        <v/>
      </c>
      <c r="H186" s="16" t="str">
        <f t="shared" si="15"/>
        <v/>
      </c>
      <c r="I186" s="16" t="str">
        <f t="shared" si="16"/>
        <v/>
      </c>
      <c r="J186" s="41"/>
    </row>
    <row r="187" spans="3:10">
      <c r="C187" s="15" t="str">
        <f t="shared" si="17"/>
        <v/>
      </c>
      <c r="D187" s="16" t="str">
        <f t="shared" si="21"/>
        <v/>
      </c>
      <c r="E187" s="16" t="str">
        <f t="shared" si="18"/>
        <v/>
      </c>
      <c r="F187" s="17" t="str">
        <f t="shared" si="19"/>
        <v/>
      </c>
      <c r="G187" s="16" t="str">
        <f t="shared" si="20"/>
        <v/>
      </c>
      <c r="H187" s="16" t="str">
        <f t="shared" si="15"/>
        <v/>
      </c>
      <c r="I187" s="16" t="str">
        <f t="shared" si="16"/>
        <v/>
      </c>
      <c r="J187" s="41"/>
    </row>
    <row r="188" spans="3:10">
      <c r="C188" s="15" t="str">
        <f t="shared" si="17"/>
        <v/>
      </c>
      <c r="D188" s="16" t="str">
        <f t="shared" si="21"/>
        <v/>
      </c>
      <c r="E188" s="16" t="str">
        <f t="shared" si="18"/>
        <v/>
      </c>
      <c r="F188" s="17" t="str">
        <f t="shared" si="19"/>
        <v/>
      </c>
      <c r="G188" s="16" t="str">
        <f t="shared" si="20"/>
        <v/>
      </c>
      <c r="H188" s="16" t="str">
        <f t="shared" si="15"/>
        <v/>
      </c>
      <c r="I188" s="16" t="str">
        <f t="shared" si="16"/>
        <v/>
      </c>
      <c r="J188" s="41"/>
    </row>
    <row r="189" spans="3:10">
      <c r="C189" s="15" t="str">
        <f t="shared" si="17"/>
        <v/>
      </c>
      <c r="D189" s="16" t="str">
        <f t="shared" si="21"/>
        <v/>
      </c>
      <c r="E189" s="16" t="str">
        <f t="shared" si="18"/>
        <v/>
      </c>
      <c r="F189" s="17" t="str">
        <f t="shared" si="19"/>
        <v/>
      </c>
      <c r="G189" s="16" t="str">
        <f t="shared" si="20"/>
        <v/>
      </c>
      <c r="H189" s="16" t="str">
        <f t="shared" si="15"/>
        <v/>
      </c>
      <c r="I189" s="16" t="str">
        <f t="shared" si="16"/>
        <v/>
      </c>
      <c r="J189" s="41"/>
    </row>
    <row r="190" spans="3:10">
      <c r="C190" s="15" t="str">
        <f t="shared" si="17"/>
        <v/>
      </c>
      <c r="D190" s="16" t="str">
        <f t="shared" si="21"/>
        <v/>
      </c>
      <c r="E190" s="16" t="str">
        <f t="shared" si="18"/>
        <v/>
      </c>
      <c r="F190" s="17" t="str">
        <f t="shared" si="19"/>
        <v/>
      </c>
      <c r="G190" s="16" t="str">
        <f t="shared" si="20"/>
        <v/>
      </c>
      <c r="H190" s="16" t="str">
        <f t="shared" si="15"/>
        <v/>
      </c>
      <c r="I190" s="16" t="str">
        <f t="shared" si="16"/>
        <v/>
      </c>
      <c r="J190" s="41"/>
    </row>
    <row r="191" spans="3:10">
      <c r="C191" s="15" t="str">
        <f t="shared" si="17"/>
        <v/>
      </c>
      <c r="D191" s="16" t="str">
        <f t="shared" si="21"/>
        <v/>
      </c>
      <c r="E191" s="16" t="str">
        <f t="shared" si="18"/>
        <v/>
      </c>
      <c r="F191" s="17" t="str">
        <f t="shared" si="19"/>
        <v/>
      </c>
      <c r="G191" s="16" t="str">
        <f t="shared" si="20"/>
        <v/>
      </c>
      <c r="H191" s="16" t="str">
        <f t="shared" si="15"/>
        <v/>
      </c>
      <c r="I191" s="16" t="str">
        <f t="shared" si="16"/>
        <v/>
      </c>
      <c r="J191" s="41"/>
    </row>
    <row r="192" spans="3:10">
      <c r="C192" s="15" t="str">
        <f t="shared" si="17"/>
        <v/>
      </c>
      <c r="D192" s="16" t="str">
        <f t="shared" si="21"/>
        <v/>
      </c>
      <c r="E192" s="16" t="str">
        <f t="shared" si="18"/>
        <v/>
      </c>
      <c r="F192" s="17" t="str">
        <f t="shared" si="19"/>
        <v/>
      </c>
      <c r="G192" s="16" t="str">
        <f t="shared" si="20"/>
        <v/>
      </c>
      <c r="H192" s="16" t="str">
        <f t="shared" si="15"/>
        <v/>
      </c>
      <c r="I192" s="16" t="str">
        <f t="shared" si="16"/>
        <v/>
      </c>
      <c r="J192" s="41"/>
    </row>
    <row r="193" spans="3:10">
      <c r="C193" s="15" t="str">
        <f t="shared" si="17"/>
        <v/>
      </c>
      <c r="D193" s="16" t="str">
        <f t="shared" si="21"/>
        <v/>
      </c>
      <c r="E193" s="16" t="str">
        <f t="shared" si="18"/>
        <v/>
      </c>
      <c r="F193" s="17" t="str">
        <f t="shared" si="19"/>
        <v/>
      </c>
      <c r="G193" s="16" t="str">
        <f t="shared" si="20"/>
        <v/>
      </c>
      <c r="H193" s="16" t="str">
        <f t="shared" si="15"/>
        <v/>
      </c>
      <c r="I193" s="16" t="str">
        <f t="shared" si="16"/>
        <v/>
      </c>
      <c r="J193" s="41"/>
    </row>
    <row r="194" spans="3:10">
      <c r="C194" s="15" t="str">
        <f t="shared" si="17"/>
        <v/>
      </c>
      <c r="D194" s="16" t="str">
        <f t="shared" si="21"/>
        <v/>
      </c>
      <c r="E194" s="16" t="str">
        <f t="shared" si="18"/>
        <v/>
      </c>
      <c r="F194" s="17" t="str">
        <f t="shared" si="19"/>
        <v/>
      </c>
      <c r="G194" s="16" t="str">
        <f t="shared" si="20"/>
        <v/>
      </c>
      <c r="H194" s="16" t="str">
        <f t="shared" si="15"/>
        <v/>
      </c>
      <c r="I194" s="16" t="str">
        <f t="shared" si="16"/>
        <v/>
      </c>
      <c r="J194" s="41"/>
    </row>
    <row r="195" spans="3:10">
      <c r="C195" s="15" t="str">
        <f t="shared" si="17"/>
        <v/>
      </c>
      <c r="D195" s="16" t="str">
        <f t="shared" si="21"/>
        <v/>
      </c>
      <c r="E195" s="16" t="str">
        <f t="shared" si="18"/>
        <v/>
      </c>
      <c r="F195" s="17" t="str">
        <f t="shared" si="19"/>
        <v/>
      </c>
      <c r="G195" s="16" t="str">
        <f t="shared" si="20"/>
        <v/>
      </c>
      <c r="H195" s="16" t="str">
        <f t="shared" si="15"/>
        <v/>
      </c>
      <c r="I195" s="16" t="str">
        <f t="shared" si="16"/>
        <v/>
      </c>
      <c r="J195" s="41"/>
    </row>
    <row r="196" spans="3:10">
      <c r="C196" s="15" t="str">
        <f t="shared" si="17"/>
        <v/>
      </c>
      <c r="D196" s="16" t="str">
        <f t="shared" si="21"/>
        <v/>
      </c>
      <c r="E196" s="16" t="str">
        <f t="shared" si="18"/>
        <v/>
      </c>
      <c r="F196" s="17" t="str">
        <f t="shared" si="19"/>
        <v/>
      </c>
      <c r="G196" s="16" t="str">
        <f t="shared" si="20"/>
        <v/>
      </c>
      <c r="H196" s="16" t="str">
        <f t="shared" si="15"/>
        <v/>
      </c>
      <c r="I196" s="16" t="str">
        <f t="shared" si="16"/>
        <v/>
      </c>
      <c r="J196" s="41"/>
    </row>
    <row r="197" spans="3:10">
      <c r="C197" s="15" t="str">
        <f t="shared" si="17"/>
        <v/>
      </c>
      <c r="D197" s="16" t="str">
        <f t="shared" si="21"/>
        <v/>
      </c>
      <c r="E197" s="16" t="str">
        <f t="shared" si="18"/>
        <v/>
      </c>
      <c r="F197" s="17" t="str">
        <f t="shared" si="19"/>
        <v/>
      </c>
      <c r="G197" s="16" t="str">
        <f t="shared" si="20"/>
        <v/>
      </c>
      <c r="H197" s="16" t="str">
        <f t="shared" si="15"/>
        <v/>
      </c>
      <c r="I197" s="16" t="str">
        <f t="shared" si="16"/>
        <v/>
      </c>
      <c r="J197" s="41"/>
    </row>
    <row r="198" spans="3:10">
      <c r="C198" s="15" t="str">
        <f t="shared" si="17"/>
        <v/>
      </c>
      <c r="D198" s="16" t="str">
        <f t="shared" si="21"/>
        <v/>
      </c>
      <c r="E198" s="16" t="str">
        <f t="shared" si="18"/>
        <v/>
      </c>
      <c r="F198" s="17" t="str">
        <f t="shared" si="19"/>
        <v/>
      </c>
      <c r="G198" s="16" t="str">
        <f t="shared" si="20"/>
        <v/>
      </c>
      <c r="H198" s="16" t="str">
        <f t="shared" si="15"/>
        <v/>
      </c>
      <c r="I198" s="16" t="str">
        <f t="shared" si="16"/>
        <v/>
      </c>
      <c r="J198" s="41"/>
    </row>
    <row r="199" spans="3:10">
      <c r="C199" s="15" t="str">
        <f t="shared" si="17"/>
        <v/>
      </c>
      <c r="D199" s="16" t="str">
        <f t="shared" si="21"/>
        <v/>
      </c>
      <c r="E199" s="16" t="str">
        <f t="shared" si="18"/>
        <v/>
      </c>
      <c r="F199" s="17" t="str">
        <f t="shared" si="19"/>
        <v/>
      </c>
      <c r="G199" s="16" t="str">
        <f t="shared" si="20"/>
        <v/>
      </c>
      <c r="H199" s="16" t="str">
        <f t="shared" si="15"/>
        <v/>
      </c>
      <c r="I199" s="16" t="str">
        <f t="shared" si="16"/>
        <v/>
      </c>
      <c r="J199" s="41"/>
    </row>
    <row r="200" spans="3:10">
      <c r="C200" s="15" t="str">
        <f t="shared" si="17"/>
        <v/>
      </c>
      <c r="D200" s="16" t="str">
        <f t="shared" si="21"/>
        <v/>
      </c>
      <c r="E200" s="16" t="str">
        <f t="shared" si="18"/>
        <v/>
      </c>
      <c r="F200" s="17" t="str">
        <f t="shared" si="19"/>
        <v/>
      </c>
      <c r="G200" s="16" t="str">
        <f t="shared" si="20"/>
        <v/>
      </c>
      <c r="H200" s="16" t="str">
        <f t="shared" si="15"/>
        <v/>
      </c>
      <c r="I200" s="16" t="str">
        <f t="shared" si="16"/>
        <v/>
      </c>
      <c r="J200" s="41"/>
    </row>
    <row r="201" spans="3:10">
      <c r="C201" s="15" t="str">
        <f t="shared" si="17"/>
        <v/>
      </c>
      <c r="D201" s="16" t="str">
        <f t="shared" si="21"/>
        <v/>
      </c>
      <c r="E201" s="16" t="str">
        <f t="shared" si="18"/>
        <v/>
      </c>
      <c r="F201" s="17" t="str">
        <f t="shared" si="19"/>
        <v/>
      </c>
      <c r="G201" s="16" t="str">
        <f t="shared" si="20"/>
        <v/>
      </c>
      <c r="H201" s="16" t="str">
        <f t="shared" si="15"/>
        <v/>
      </c>
      <c r="I201" s="16" t="str">
        <f t="shared" si="16"/>
        <v/>
      </c>
      <c r="J201" s="41"/>
    </row>
    <row r="202" spans="3:10">
      <c r="C202" s="15" t="str">
        <f t="shared" si="17"/>
        <v/>
      </c>
      <c r="D202" s="16" t="str">
        <f t="shared" si="21"/>
        <v/>
      </c>
      <c r="E202" s="16" t="str">
        <f t="shared" si="18"/>
        <v/>
      </c>
      <c r="F202" s="17" t="str">
        <f t="shared" si="19"/>
        <v/>
      </c>
      <c r="G202" s="16" t="str">
        <f t="shared" si="20"/>
        <v/>
      </c>
      <c r="H202" s="16" t="str">
        <f t="shared" si="15"/>
        <v/>
      </c>
      <c r="I202" s="16" t="str">
        <f t="shared" si="16"/>
        <v/>
      </c>
      <c r="J202" s="41"/>
    </row>
    <row r="203" spans="3:10">
      <c r="C203" s="15" t="str">
        <f t="shared" si="17"/>
        <v/>
      </c>
      <c r="D203" s="16" t="str">
        <f t="shared" si="21"/>
        <v/>
      </c>
      <c r="E203" s="16" t="str">
        <f t="shared" si="18"/>
        <v/>
      </c>
      <c r="F203" s="17" t="str">
        <f t="shared" si="19"/>
        <v/>
      </c>
      <c r="G203" s="16" t="str">
        <f t="shared" si="20"/>
        <v/>
      </c>
      <c r="H203" s="16" t="str">
        <f t="shared" si="15"/>
        <v/>
      </c>
      <c r="I203" s="16" t="str">
        <f t="shared" si="16"/>
        <v/>
      </c>
      <c r="J203" s="41"/>
    </row>
    <row r="204" spans="3:10">
      <c r="C204" s="18" t="str">
        <f t="shared" si="17"/>
        <v/>
      </c>
      <c r="D204" s="16" t="str">
        <f t="shared" si="21"/>
        <v/>
      </c>
      <c r="E204" s="16" t="str">
        <f t="shared" si="18"/>
        <v/>
      </c>
      <c r="F204" s="17" t="str">
        <f t="shared" si="19"/>
        <v/>
      </c>
      <c r="G204" s="16" t="str">
        <f t="shared" si="20"/>
        <v/>
      </c>
      <c r="H204" s="16" t="str">
        <f t="shared" si="15"/>
        <v/>
      </c>
      <c r="I204" s="16" t="str">
        <f t="shared" si="16"/>
        <v/>
      </c>
      <c r="J204" s="41"/>
    </row>
    <row r="205" spans="3:10">
      <c r="C205" s="18" t="str">
        <f t="shared" si="17"/>
        <v/>
      </c>
      <c r="D205" s="16" t="str">
        <f t="shared" si="21"/>
        <v/>
      </c>
      <c r="E205" s="16" t="str">
        <f t="shared" si="18"/>
        <v/>
      </c>
      <c r="F205" s="17" t="str">
        <f t="shared" si="19"/>
        <v/>
      </c>
      <c r="G205" s="16" t="str">
        <f t="shared" si="20"/>
        <v/>
      </c>
      <c r="H205" s="16" t="str">
        <f t="shared" si="15"/>
        <v/>
      </c>
      <c r="I205" s="16" t="str">
        <f t="shared" si="16"/>
        <v/>
      </c>
      <c r="J205" s="41"/>
    </row>
    <row r="206" spans="3:10">
      <c r="C206" s="18" t="str">
        <f t="shared" si="17"/>
        <v/>
      </c>
      <c r="D206" s="16" t="str">
        <f t="shared" si="21"/>
        <v/>
      </c>
      <c r="E206" s="16" t="str">
        <f t="shared" si="18"/>
        <v/>
      </c>
      <c r="F206" s="17" t="str">
        <f t="shared" si="19"/>
        <v/>
      </c>
      <c r="G206" s="16" t="str">
        <f t="shared" si="20"/>
        <v/>
      </c>
      <c r="H206" s="16" t="str">
        <f t="shared" si="15"/>
        <v/>
      </c>
      <c r="I206" s="16" t="str">
        <f t="shared" si="16"/>
        <v/>
      </c>
      <c r="J206" s="41"/>
    </row>
    <row r="207" spans="3:10">
      <c r="C207" s="18" t="str">
        <f t="shared" si="17"/>
        <v/>
      </c>
      <c r="D207" s="16" t="str">
        <f t="shared" si="21"/>
        <v/>
      </c>
      <c r="E207" s="16" t="str">
        <f t="shared" si="18"/>
        <v/>
      </c>
      <c r="F207" s="17" t="str">
        <f t="shared" si="19"/>
        <v/>
      </c>
      <c r="G207" s="16" t="str">
        <f t="shared" si="20"/>
        <v/>
      </c>
      <c r="H207" s="16" t="str">
        <f t="shared" ref="H207:H270" si="22">IF(C207&lt;=$D$7*$E$5,IF(C207&lt;=$D$9,IF($D$8="Capital e Intereses",0,$G$14*$D$11*$G$11),G206*$D$11*$G$11),"")</f>
        <v/>
      </c>
      <c r="I207" s="16" t="str">
        <f t="shared" ref="I207:I270" si="23">IF(C207="","",IF($E$5*$D$7&gt;=C207,E207*$G$10+F207,E207+F207))</f>
        <v/>
      </c>
      <c r="J207" s="41"/>
    </row>
    <row r="208" spans="3:10">
      <c r="C208" s="18" t="str">
        <f t="shared" ref="C208:C271" si="24">IF(OR(C207=$D$10,C207=""),"",IF($D$8="Capital e Intereses",IF(ISNUMBER(C207),C207+1,IF(OR($D$9="",$D$9=0),1,$D$9+1)),IF(ISNUMBER(C207),C207+1,1)))</f>
        <v/>
      </c>
      <c r="D208" s="16" t="str">
        <f t="shared" si="21"/>
        <v/>
      </c>
      <c r="E208" s="16" t="str">
        <f t="shared" ref="E208:E271" si="25">IF(C208&lt;=$D$10,IF(C208&lt;=$D$9,IF($D$8="Capital e Intereses",0,$G$14*$D$11),G207*$D$11),"")</f>
        <v/>
      </c>
      <c r="F208" s="17" t="str">
        <f t="shared" ref="F208:F271" si="26">IF(C208&lt;=$D$10,D208-E208,"")</f>
        <v/>
      </c>
      <c r="G208" s="16" t="str">
        <f t="shared" ref="G208:G271" si="27">IF(C208&lt;=$D$10,IF(C208&lt;=$D$9,IF($D$8="Capital e Intereses",$G$14*(1+$D$11)^C208,G207-F208),G207-F208),"")</f>
        <v/>
      </c>
      <c r="H208" s="16" t="str">
        <f t="shared" si="22"/>
        <v/>
      </c>
      <c r="I208" s="16" t="str">
        <f t="shared" si="23"/>
        <v/>
      </c>
      <c r="J208" s="41"/>
    </row>
    <row r="209" spans="3:10">
      <c r="C209" s="18" t="str">
        <f t="shared" si="24"/>
        <v/>
      </c>
      <c r="D209" s="16" t="str">
        <f t="shared" si="21"/>
        <v/>
      </c>
      <c r="E209" s="16" t="str">
        <f t="shared" si="25"/>
        <v/>
      </c>
      <c r="F209" s="17" t="str">
        <f t="shared" si="26"/>
        <v/>
      </c>
      <c r="G209" s="16" t="str">
        <f t="shared" si="27"/>
        <v/>
      </c>
      <c r="H209" s="16" t="str">
        <f t="shared" si="22"/>
        <v/>
      </c>
      <c r="I209" s="16" t="str">
        <f t="shared" si="23"/>
        <v/>
      </c>
      <c r="J209" s="41"/>
    </row>
    <row r="210" spans="3:10">
      <c r="C210" s="18" t="str">
        <f t="shared" si="24"/>
        <v/>
      </c>
      <c r="D210" s="16" t="str">
        <f t="shared" ref="D210:D273" si="28">IF(C210&lt;=$D$10,IF(C210&lt;=$D$9,IF($D$8="Capital e Intereses",0,$G$14*$D$11),IF($D$8="Capital",($G$14/PV($D$11,$D$10-$D$9,-1)),$G$14*(1+$D$11)^$D$9/PV($D$11,$D$10-$D$9,-1))),"")</f>
        <v/>
      </c>
      <c r="E210" s="16" t="str">
        <f t="shared" si="25"/>
        <v/>
      </c>
      <c r="F210" s="17" t="str">
        <f t="shared" si="26"/>
        <v/>
      </c>
      <c r="G210" s="16" t="str">
        <f t="shared" si="27"/>
        <v/>
      </c>
      <c r="H210" s="16" t="str">
        <f t="shared" si="22"/>
        <v/>
      </c>
      <c r="I210" s="16" t="str">
        <f t="shared" si="23"/>
        <v/>
      </c>
      <c r="J210" s="41"/>
    </row>
    <row r="211" spans="3:10">
      <c r="C211" s="18" t="str">
        <f t="shared" si="24"/>
        <v/>
      </c>
      <c r="D211" s="16" t="str">
        <f t="shared" si="28"/>
        <v/>
      </c>
      <c r="E211" s="16" t="str">
        <f t="shared" si="25"/>
        <v/>
      </c>
      <c r="F211" s="17" t="str">
        <f t="shared" si="26"/>
        <v/>
      </c>
      <c r="G211" s="16" t="str">
        <f t="shared" si="27"/>
        <v/>
      </c>
      <c r="H211" s="16" t="str">
        <f t="shared" si="22"/>
        <v/>
      </c>
      <c r="I211" s="16" t="str">
        <f t="shared" si="23"/>
        <v/>
      </c>
      <c r="J211" s="41"/>
    </row>
    <row r="212" spans="3:10">
      <c r="C212" s="18" t="str">
        <f t="shared" si="24"/>
        <v/>
      </c>
      <c r="D212" s="16" t="str">
        <f t="shared" si="28"/>
        <v/>
      </c>
      <c r="E212" s="16" t="str">
        <f t="shared" si="25"/>
        <v/>
      </c>
      <c r="F212" s="17" t="str">
        <f t="shared" si="26"/>
        <v/>
      </c>
      <c r="G212" s="16" t="str">
        <f t="shared" si="27"/>
        <v/>
      </c>
      <c r="H212" s="16" t="str">
        <f t="shared" si="22"/>
        <v/>
      </c>
      <c r="I212" s="16" t="str">
        <f t="shared" si="23"/>
        <v/>
      </c>
      <c r="J212" s="41"/>
    </row>
    <row r="213" spans="3:10">
      <c r="C213" s="18" t="str">
        <f t="shared" si="24"/>
        <v/>
      </c>
      <c r="D213" s="16" t="str">
        <f t="shared" si="28"/>
        <v/>
      </c>
      <c r="E213" s="16" t="str">
        <f t="shared" si="25"/>
        <v/>
      </c>
      <c r="F213" s="17" t="str">
        <f t="shared" si="26"/>
        <v/>
      </c>
      <c r="G213" s="16" t="str">
        <f t="shared" si="27"/>
        <v/>
      </c>
      <c r="H213" s="16" t="str">
        <f t="shared" si="22"/>
        <v/>
      </c>
      <c r="I213" s="16" t="str">
        <f t="shared" si="23"/>
        <v/>
      </c>
      <c r="J213" s="41"/>
    </row>
    <row r="214" spans="3:10">
      <c r="C214" s="18" t="str">
        <f t="shared" si="24"/>
        <v/>
      </c>
      <c r="D214" s="16" t="str">
        <f t="shared" si="28"/>
        <v/>
      </c>
      <c r="E214" s="16" t="str">
        <f t="shared" si="25"/>
        <v/>
      </c>
      <c r="F214" s="17" t="str">
        <f t="shared" si="26"/>
        <v/>
      </c>
      <c r="G214" s="16" t="str">
        <f t="shared" si="27"/>
        <v/>
      </c>
      <c r="H214" s="16" t="str">
        <f t="shared" si="22"/>
        <v/>
      </c>
      <c r="I214" s="16" t="str">
        <f t="shared" si="23"/>
        <v/>
      </c>
      <c r="J214" s="41"/>
    </row>
    <row r="215" spans="3:10">
      <c r="C215" s="18" t="str">
        <f t="shared" si="24"/>
        <v/>
      </c>
      <c r="D215" s="16" t="str">
        <f t="shared" si="28"/>
        <v/>
      </c>
      <c r="E215" s="16" t="str">
        <f t="shared" si="25"/>
        <v/>
      </c>
      <c r="F215" s="17" t="str">
        <f t="shared" si="26"/>
        <v/>
      </c>
      <c r="G215" s="16" t="str">
        <f t="shared" si="27"/>
        <v/>
      </c>
      <c r="H215" s="16" t="str">
        <f t="shared" si="22"/>
        <v/>
      </c>
      <c r="I215" s="16" t="str">
        <f t="shared" si="23"/>
        <v/>
      </c>
      <c r="J215" s="41"/>
    </row>
    <row r="216" spans="3:10">
      <c r="C216" s="18" t="str">
        <f t="shared" si="24"/>
        <v/>
      </c>
      <c r="D216" s="16" t="str">
        <f t="shared" si="28"/>
        <v/>
      </c>
      <c r="E216" s="16" t="str">
        <f t="shared" si="25"/>
        <v/>
      </c>
      <c r="F216" s="17" t="str">
        <f t="shared" si="26"/>
        <v/>
      </c>
      <c r="G216" s="16" t="str">
        <f t="shared" si="27"/>
        <v/>
      </c>
      <c r="H216" s="16" t="str">
        <f t="shared" si="22"/>
        <v/>
      </c>
      <c r="I216" s="16" t="str">
        <f t="shared" si="23"/>
        <v/>
      </c>
      <c r="J216" s="41"/>
    </row>
    <row r="217" spans="3:10">
      <c r="C217" s="18" t="str">
        <f t="shared" si="24"/>
        <v/>
      </c>
      <c r="D217" s="16" t="str">
        <f t="shared" si="28"/>
        <v/>
      </c>
      <c r="E217" s="16" t="str">
        <f t="shared" si="25"/>
        <v/>
      </c>
      <c r="F217" s="17" t="str">
        <f t="shared" si="26"/>
        <v/>
      </c>
      <c r="G217" s="16" t="str">
        <f t="shared" si="27"/>
        <v/>
      </c>
      <c r="H217" s="16" t="str">
        <f t="shared" si="22"/>
        <v/>
      </c>
      <c r="I217" s="16" t="str">
        <f t="shared" si="23"/>
        <v/>
      </c>
      <c r="J217" s="41"/>
    </row>
    <row r="218" spans="3:10">
      <c r="C218" s="18" t="str">
        <f t="shared" si="24"/>
        <v/>
      </c>
      <c r="D218" s="16" t="str">
        <f t="shared" si="28"/>
        <v/>
      </c>
      <c r="E218" s="16" t="str">
        <f t="shared" si="25"/>
        <v/>
      </c>
      <c r="F218" s="17" t="str">
        <f t="shared" si="26"/>
        <v/>
      </c>
      <c r="G218" s="16" t="str">
        <f t="shared" si="27"/>
        <v/>
      </c>
      <c r="H218" s="16" t="str">
        <f t="shared" si="22"/>
        <v/>
      </c>
      <c r="I218" s="16" t="str">
        <f t="shared" si="23"/>
        <v/>
      </c>
      <c r="J218" s="41"/>
    </row>
    <row r="219" spans="3:10">
      <c r="C219" s="18" t="str">
        <f t="shared" si="24"/>
        <v/>
      </c>
      <c r="D219" s="16" t="str">
        <f t="shared" si="28"/>
        <v/>
      </c>
      <c r="E219" s="16" t="str">
        <f t="shared" si="25"/>
        <v/>
      </c>
      <c r="F219" s="17" t="str">
        <f t="shared" si="26"/>
        <v/>
      </c>
      <c r="G219" s="16" t="str">
        <f t="shared" si="27"/>
        <v/>
      </c>
      <c r="H219" s="16" t="str">
        <f t="shared" si="22"/>
        <v/>
      </c>
      <c r="I219" s="16" t="str">
        <f t="shared" si="23"/>
        <v/>
      </c>
      <c r="J219" s="41"/>
    </row>
    <row r="220" spans="3:10">
      <c r="C220" s="18" t="str">
        <f t="shared" si="24"/>
        <v/>
      </c>
      <c r="D220" s="16" t="str">
        <f t="shared" si="28"/>
        <v/>
      </c>
      <c r="E220" s="16" t="str">
        <f t="shared" si="25"/>
        <v/>
      </c>
      <c r="F220" s="17" t="str">
        <f t="shared" si="26"/>
        <v/>
      </c>
      <c r="G220" s="16" t="str">
        <f t="shared" si="27"/>
        <v/>
      </c>
      <c r="H220" s="16" t="str">
        <f t="shared" si="22"/>
        <v/>
      </c>
      <c r="I220" s="16" t="str">
        <f t="shared" si="23"/>
        <v/>
      </c>
      <c r="J220" s="41"/>
    </row>
    <row r="221" spans="3:10">
      <c r="C221" s="18" t="str">
        <f t="shared" si="24"/>
        <v/>
      </c>
      <c r="D221" s="16" t="str">
        <f t="shared" si="28"/>
        <v/>
      </c>
      <c r="E221" s="16" t="str">
        <f t="shared" si="25"/>
        <v/>
      </c>
      <c r="F221" s="17" t="str">
        <f t="shared" si="26"/>
        <v/>
      </c>
      <c r="G221" s="16" t="str">
        <f t="shared" si="27"/>
        <v/>
      </c>
      <c r="H221" s="16" t="str">
        <f t="shared" si="22"/>
        <v/>
      </c>
      <c r="I221" s="16" t="str">
        <f t="shared" si="23"/>
        <v/>
      </c>
      <c r="J221" s="41"/>
    </row>
    <row r="222" spans="3:10">
      <c r="C222" s="18" t="str">
        <f t="shared" si="24"/>
        <v/>
      </c>
      <c r="D222" s="16" t="str">
        <f t="shared" si="28"/>
        <v/>
      </c>
      <c r="E222" s="16" t="str">
        <f t="shared" si="25"/>
        <v/>
      </c>
      <c r="F222" s="17" t="str">
        <f t="shared" si="26"/>
        <v/>
      </c>
      <c r="G222" s="16" t="str">
        <f t="shared" si="27"/>
        <v/>
      </c>
      <c r="H222" s="16" t="str">
        <f t="shared" si="22"/>
        <v/>
      </c>
      <c r="I222" s="16" t="str">
        <f t="shared" si="23"/>
        <v/>
      </c>
      <c r="J222" s="41"/>
    </row>
    <row r="223" spans="3:10">
      <c r="C223" s="18" t="str">
        <f t="shared" si="24"/>
        <v/>
      </c>
      <c r="D223" s="16" t="str">
        <f t="shared" si="28"/>
        <v/>
      </c>
      <c r="E223" s="16" t="str">
        <f t="shared" si="25"/>
        <v/>
      </c>
      <c r="F223" s="17" t="str">
        <f t="shared" si="26"/>
        <v/>
      </c>
      <c r="G223" s="16" t="str">
        <f t="shared" si="27"/>
        <v/>
      </c>
      <c r="H223" s="16" t="str">
        <f t="shared" si="22"/>
        <v/>
      </c>
      <c r="I223" s="16" t="str">
        <f t="shared" si="23"/>
        <v/>
      </c>
      <c r="J223" s="41"/>
    </row>
    <row r="224" spans="3:10">
      <c r="C224" s="18" t="str">
        <f t="shared" si="24"/>
        <v/>
      </c>
      <c r="D224" s="16" t="str">
        <f t="shared" si="28"/>
        <v/>
      </c>
      <c r="E224" s="16" t="str">
        <f t="shared" si="25"/>
        <v/>
      </c>
      <c r="F224" s="17" t="str">
        <f t="shared" si="26"/>
        <v/>
      </c>
      <c r="G224" s="16" t="str">
        <f t="shared" si="27"/>
        <v/>
      </c>
      <c r="H224" s="16" t="str">
        <f t="shared" si="22"/>
        <v/>
      </c>
      <c r="I224" s="16" t="str">
        <f t="shared" si="23"/>
        <v/>
      </c>
      <c r="J224" s="41"/>
    </row>
    <row r="225" spans="3:10">
      <c r="C225" s="18" t="str">
        <f t="shared" si="24"/>
        <v/>
      </c>
      <c r="D225" s="16" t="str">
        <f t="shared" si="28"/>
        <v/>
      </c>
      <c r="E225" s="16" t="str">
        <f t="shared" si="25"/>
        <v/>
      </c>
      <c r="F225" s="17" t="str">
        <f t="shared" si="26"/>
        <v/>
      </c>
      <c r="G225" s="16" t="str">
        <f t="shared" si="27"/>
        <v/>
      </c>
      <c r="H225" s="16" t="str">
        <f t="shared" si="22"/>
        <v/>
      </c>
      <c r="I225" s="16" t="str">
        <f t="shared" si="23"/>
        <v/>
      </c>
      <c r="J225" s="41"/>
    </row>
    <row r="226" spans="3:10">
      <c r="C226" s="18" t="str">
        <f t="shared" si="24"/>
        <v/>
      </c>
      <c r="D226" s="16" t="str">
        <f t="shared" si="28"/>
        <v/>
      </c>
      <c r="E226" s="16" t="str">
        <f t="shared" si="25"/>
        <v/>
      </c>
      <c r="F226" s="17" t="str">
        <f t="shared" si="26"/>
        <v/>
      </c>
      <c r="G226" s="16" t="str">
        <f t="shared" si="27"/>
        <v/>
      </c>
      <c r="H226" s="16" t="str">
        <f t="shared" si="22"/>
        <v/>
      </c>
      <c r="I226" s="16" t="str">
        <f t="shared" si="23"/>
        <v/>
      </c>
      <c r="J226" s="41"/>
    </row>
    <row r="227" spans="3:10">
      <c r="C227" s="18" t="str">
        <f t="shared" si="24"/>
        <v/>
      </c>
      <c r="D227" s="16" t="str">
        <f t="shared" si="28"/>
        <v/>
      </c>
      <c r="E227" s="16" t="str">
        <f t="shared" si="25"/>
        <v/>
      </c>
      <c r="F227" s="17" t="str">
        <f t="shared" si="26"/>
        <v/>
      </c>
      <c r="G227" s="16" t="str">
        <f t="shared" si="27"/>
        <v/>
      </c>
      <c r="H227" s="16" t="str">
        <f t="shared" si="22"/>
        <v/>
      </c>
      <c r="I227" s="16" t="str">
        <f t="shared" si="23"/>
        <v/>
      </c>
      <c r="J227" s="41"/>
    </row>
    <row r="228" spans="3:10">
      <c r="C228" s="18" t="str">
        <f t="shared" si="24"/>
        <v/>
      </c>
      <c r="D228" s="16" t="str">
        <f t="shared" si="28"/>
        <v/>
      </c>
      <c r="E228" s="16" t="str">
        <f t="shared" si="25"/>
        <v/>
      </c>
      <c r="F228" s="17" t="str">
        <f t="shared" si="26"/>
        <v/>
      </c>
      <c r="G228" s="16" t="str">
        <f t="shared" si="27"/>
        <v/>
      </c>
      <c r="H228" s="16" t="str">
        <f t="shared" si="22"/>
        <v/>
      </c>
      <c r="I228" s="16" t="str">
        <f t="shared" si="23"/>
        <v/>
      </c>
      <c r="J228" s="41"/>
    </row>
    <row r="229" spans="3:10">
      <c r="C229" s="18" t="str">
        <f t="shared" si="24"/>
        <v/>
      </c>
      <c r="D229" s="16" t="str">
        <f t="shared" si="28"/>
        <v/>
      </c>
      <c r="E229" s="16" t="str">
        <f t="shared" si="25"/>
        <v/>
      </c>
      <c r="F229" s="17" t="str">
        <f t="shared" si="26"/>
        <v/>
      </c>
      <c r="G229" s="16" t="str">
        <f t="shared" si="27"/>
        <v/>
      </c>
      <c r="H229" s="16" t="str">
        <f t="shared" si="22"/>
        <v/>
      </c>
      <c r="I229" s="16" t="str">
        <f t="shared" si="23"/>
        <v/>
      </c>
      <c r="J229" s="41"/>
    </row>
    <row r="230" spans="3:10">
      <c r="C230" s="18" t="str">
        <f t="shared" si="24"/>
        <v/>
      </c>
      <c r="D230" s="16" t="str">
        <f t="shared" si="28"/>
        <v/>
      </c>
      <c r="E230" s="16" t="str">
        <f t="shared" si="25"/>
        <v/>
      </c>
      <c r="F230" s="17" t="str">
        <f t="shared" si="26"/>
        <v/>
      </c>
      <c r="G230" s="16" t="str">
        <f t="shared" si="27"/>
        <v/>
      </c>
      <c r="H230" s="16" t="str">
        <f t="shared" si="22"/>
        <v/>
      </c>
      <c r="I230" s="16" t="str">
        <f t="shared" si="23"/>
        <v/>
      </c>
      <c r="J230" s="41"/>
    </row>
    <row r="231" spans="3:10">
      <c r="C231" s="18" t="str">
        <f t="shared" si="24"/>
        <v/>
      </c>
      <c r="D231" s="16" t="str">
        <f t="shared" si="28"/>
        <v/>
      </c>
      <c r="E231" s="16" t="str">
        <f t="shared" si="25"/>
        <v/>
      </c>
      <c r="F231" s="17" t="str">
        <f t="shared" si="26"/>
        <v/>
      </c>
      <c r="G231" s="16" t="str">
        <f t="shared" si="27"/>
        <v/>
      </c>
      <c r="H231" s="16" t="str">
        <f t="shared" si="22"/>
        <v/>
      </c>
      <c r="I231" s="16" t="str">
        <f t="shared" si="23"/>
        <v/>
      </c>
      <c r="J231" s="41"/>
    </row>
    <row r="232" spans="3:10">
      <c r="C232" s="18" t="str">
        <f t="shared" si="24"/>
        <v/>
      </c>
      <c r="D232" s="16" t="str">
        <f t="shared" si="28"/>
        <v/>
      </c>
      <c r="E232" s="16" t="str">
        <f t="shared" si="25"/>
        <v/>
      </c>
      <c r="F232" s="17" t="str">
        <f t="shared" si="26"/>
        <v/>
      </c>
      <c r="G232" s="16" t="str">
        <f t="shared" si="27"/>
        <v/>
      </c>
      <c r="H232" s="16" t="str">
        <f t="shared" si="22"/>
        <v/>
      </c>
      <c r="I232" s="16" t="str">
        <f t="shared" si="23"/>
        <v/>
      </c>
      <c r="J232" s="41"/>
    </row>
    <row r="233" spans="3:10">
      <c r="C233" s="18" t="str">
        <f t="shared" si="24"/>
        <v/>
      </c>
      <c r="D233" s="16" t="str">
        <f t="shared" si="28"/>
        <v/>
      </c>
      <c r="E233" s="16" t="str">
        <f t="shared" si="25"/>
        <v/>
      </c>
      <c r="F233" s="17" t="str">
        <f t="shared" si="26"/>
        <v/>
      </c>
      <c r="G233" s="16" t="str">
        <f t="shared" si="27"/>
        <v/>
      </c>
      <c r="H233" s="16" t="str">
        <f t="shared" si="22"/>
        <v/>
      </c>
      <c r="I233" s="16" t="str">
        <f t="shared" si="23"/>
        <v/>
      </c>
      <c r="J233" s="41"/>
    </row>
    <row r="234" spans="3:10">
      <c r="C234" s="18" t="str">
        <f t="shared" si="24"/>
        <v/>
      </c>
      <c r="D234" s="16" t="str">
        <f t="shared" si="28"/>
        <v/>
      </c>
      <c r="E234" s="16" t="str">
        <f t="shared" si="25"/>
        <v/>
      </c>
      <c r="F234" s="17" t="str">
        <f t="shared" si="26"/>
        <v/>
      </c>
      <c r="G234" s="16" t="str">
        <f t="shared" si="27"/>
        <v/>
      </c>
      <c r="H234" s="16" t="str">
        <f t="shared" si="22"/>
        <v/>
      </c>
      <c r="I234" s="16" t="str">
        <f t="shared" si="23"/>
        <v/>
      </c>
      <c r="J234" s="41"/>
    </row>
    <row r="235" spans="3:10">
      <c r="C235" s="18" t="str">
        <f t="shared" si="24"/>
        <v/>
      </c>
      <c r="D235" s="16" t="str">
        <f t="shared" si="28"/>
        <v/>
      </c>
      <c r="E235" s="16" t="str">
        <f t="shared" si="25"/>
        <v/>
      </c>
      <c r="F235" s="17" t="str">
        <f t="shared" si="26"/>
        <v/>
      </c>
      <c r="G235" s="16" t="str">
        <f t="shared" si="27"/>
        <v/>
      </c>
      <c r="H235" s="16" t="str">
        <f t="shared" si="22"/>
        <v/>
      </c>
      <c r="I235" s="16" t="str">
        <f t="shared" si="23"/>
        <v/>
      </c>
      <c r="J235" s="41"/>
    </row>
    <row r="236" spans="3:10">
      <c r="C236" s="18" t="str">
        <f t="shared" si="24"/>
        <v/>
      </c>
      <c r="D236" s="16" t="str">
        <f t="shared" si="28"/>
        <v/>
      </c>
      <c r="E236" s="16" t="str">
        <f t="shared" si="25"/>
        <v/>
      </c>
      <c r="F236" s="17" t="str">
        <f t="shared" si="26"/>
        <v/>
      </c>
      <c r="G236" s="16" t="str">
        <f t="shared" si="27"/>
        <v/>
      </c>
      <c r="H236" s="16" t="str">
        <f t="shared" si="22"/>
        <v/>
      </c>
      <c r="I236" s="16" t="str">
        <f t="shared" si="23"/>
        <v/>
      </c>
      <c r="J236" s="41"/>
    </row>
    <row r="237" spans="3:10">
      <c r="C237" s="18" t="str">
        <f t="shared" si="24"/>
        <v/>
      </c>
      <c r="D237" s="16" t="str">
        <f t="shared" si="28"/>
        <v/>
      </c>
      <c r="E237" s="16" t="str">
        <f t="shared" si="25"/>
        <v/>
      </c>
      <c r="F237" s="17" t="str">
        <f t="shared" si="26"/>
        <v/>
      </c>
      <c r="G237" s="16" t="str">
        <f t="shared" si="27"/>
        <v/>
      </c>
      <c r="H237" s="16" t="str">
        <f t="shared" si="22"/>
        <v/>
      </c>
      <c r="I237" s="16" t="str">
        <f t="shared" si="23"/>
        <v/>
      </c>
      <c r="J237" s="41"/>
    </row>
    <row r="238" spans="3:10">
      <c r="C238" s="18" t="str">
        <f t="shared" si="24"/>
        <v/>
      </c>
      <c r="D238" s="16" t="str">
        <f t="shared" si="28"/>
        <v/>
      </c>
      <c r="E238" s="16" t="str">
        <f t="shared" si="25"/>
        <v/>
      </c>
      <c r="F238" s="17" t="str">
        <f t="shared" si="26"/>
        <v/>
      </c>
      <c r="G238" s="16" t="str">
        <f t="shared" si="27"/>
        <v/>
      </c>
      <c r="H238" s="16" t="str">
        <f t="shared" si="22"/>
        <v/>
      </c>
      <c r="I238" s="16" t="str">
        <f t="shared" si="23"/>
        <v/>
      </c>
      <c r="J238" s="41"/>
    </row>
    <row r="239" spans="3:10">
      <c r="C239" s="18" t="str">
        <f t="shared" si="24"/>
        <v/>
      </c>
      <c r="D239" s="16" t="str">
        <f t="shared" si="28"/>
        <v/>
      </c>
      <c r="E239" s="16" t="str">
        <f t="shared" si="25"/>
        <v/>
      </c>
      <c r="F239" s="17" t="str">
        <f t="shared" si="26"/>
        <v/>
      </c>
      <c r="G239" s="16" t="str">
        <f t="shared" si="27"/>
        <v/>
      </c>
      <c r="H239" s="16" t="str">
        <f t="shared" si="22"/>
        <v/>
      </c>
      <c r="I239" s="16" t="str">
        <f t="shared" si="23"/>
        <v/>
      </c>
      <c r="J239" s="41"/>
    </row>
    <row r="240" spans="3:10">
      <c r="C240" s="18" t="str">
        <f t="shared" si="24"/>
        <v/>
      </c>
      <c r="D240" s="16" t="str">
        <f t="shared" si="28"/>
        <v/>
      </c>
      <c r="E240" s="16" t="str">
        <f t="shared" si="25"/>
        <v/>
      </c>
      <c r="F240" s="17" t="str">
        <f t="shared" si="26"/>
        <v/>
      </c>
      <c r="G240" s="16" t="str">
        <f t="shared" si="27"/>
        <v/>
      </c>
      <c r="H240" s="16" t="str">
        <f t="shared" si="22"/>
        <v/>
      </c>
      <c r="I240" s="16" t="str">
        <f t="shared" si="23"/>
        <v/>
      </c>
      <c r="J240" s="41"/>
    </row>
    <row r="241" spans="3:10">
      <c r="C241" s="18" t="str">
        <f t="shared" si="24"/>
        <v/>
      </c>
      <c r="D241" s="16" t="str">
        <f t="shared" si="28"/>
        <v/>
      </c>
      <c r="E241" s="16" t="str">
        <f t="shared" si="25"/>
        <v/>
      </c>
      <c r="F241" s="17" t="str">
        <f t="shared" si="26"/>
        <v/>
      </c>
      <c r="G241" s="16" t="str">
        <f t="shared" si="27"/>
        <v/>
      </c>
      <c r="H241" s="16" t="str">
        <f t="shared" si="22"/>
        <v/>
      </c>
      <c r="I241" s="16" t="str">
        <f t="shared" si="23"/>
        <v/>
      </c>
      <c r="J241" s="41"/>
    </row>
    <row r="242" spans="3:10">
      <c r="C242" s="18" t="str">
        <f t="shared" si="24"/>
        <v/>
      </c>
      <c r="D242" s="16" t="str">
        <f t="shared" si="28"/>
        <v/>
      </c>
      <c r="E242" s="16" t="str">
        <f t="shared" si="25"/>
        <v/>
      </c>
      <c r="F242" s="17" t="str">
        <f t="shared" si="26"/>
        <v/>
      </c>
      <c r="G242" s="16" t="str">
        <f t="shared" si="27"/>
        <v/>
      </c>
      <c r="H242" s="16" t="str">
        <f t="shared" si="22"/>
        <v/>
      </c>
      <c r="I242" s="16" t="str">
        <f t="shared" si="23"/>
        <v/>
      </c>
      <c r="J242" s="41"/>
    </row>
    <row r="243" spans="3:10">
      <c r="C243" s="18" t="str">
        <f t="shared" si="24"/>
        <v/>
      </c>
      <c r="D243" s="16" t="str">
        <f t="shared" si="28"/>
        <v/>
      </c>
      <c r="E243" s="16" t="str">
        <f t="shared" si="25"/>
        <v/>
      </c>
      <c r="F243" s="17" t="str">
        <f t="shared" si="26"/>
        <v/>
      </c>
      <c r="G243" s="16" t="str">
        <f t="shared" si="27"/>
        <v/>
      </c>
      <c r="H243" s="16" t="str">
        <f t="shared" si="22"/>
        <v/>
      </c>
      <c r="I243" s="16" t="str">
        <f t="shared" si="23"/>
        <v/>
      </c>
      <c r="J243" s="41"/>
    </row>
    <row r="244" spans="3:10">
      <c r="C244" s="18" t="str">
        <f t="shared" si="24"/>
        <v/>
      </c>
      <c r="D244" s="16" t="str">
        <f t="shared" si="28"/>
        <v/>
      </c>
      <c r="E244" s="16" t="str">
        <f t="shared" si="25"/>
        <v/>
      </c>
      <c r="F244" s="17" t="str">
        <f t="shared" si="26"/>
        <v/>
      </c>
      <c r="G244" s="16" t="str">
        <f t="shared" si="27"/>
        <v/>
      </c>
      <c r="H244" s="16" t="str">
        <f t="shared" si="22"/>
        <v/>
      </c>
      <c r="I244" s="16" t="str">
        <f t="shared" si="23"/>
        <v/>
      </c>
      <c r="J244" s="41"/>
    </row>
    <row r="245" spans="3:10">
      <c r="C245" s="18" t="str">
        <f t="shared" si="24"/>
        <v/>
      </c>
      <c r="D245" s="16" t="str">
        <f t="shared" si="28"/>
        <v/>
      </c>
      <c r="E245" s="16" t="str">
        <f t="shared" si="25"/>
        <v/>
      </c>
      <c r="F245" s="17" t="str">
        <f t="shared" si="26"/>
        <v/>
      </c>
      <c r="G245" s="16" t="str">
        <f t="shared" si="27"/>
        <v/>
      </c>
      <c r="H245" s="16" t="str">
        <f t="shared" si="22"/>
        <v/>
      </c>
      <c r="I245" s="16" t="str">
        <f t="shared" si="23"/>
        <v/>
      </c>
      <c r="J245" s="41"/>
    </row>
    <row r="246" spans="3:10">
      <c r="C246" s="18" t="str">
        <f t="shared" si="24"/>
        <v/>
      </c>
      <c r="D246" s="16" t="str">
        <f t="shared" si="28"/>
        <v/>
      </c>
      <c r="E246" s="16" t="str">
        <f t="shared" si="25"/>
        <v/>
      </c>
      <c r="F246" s="17" t="str">
        <f t="shared" si="26"/>
        <v/>
      </c>
      <c r="G246" s="16" t="str">
        <f t="shared" si="27"/>
        <v/>
      </c>
      <c r="H246" s="16" t="str">
        <f t="shared" si="22"/>
        <v/>
      </c>
      <c r="I246" s="16" t="str">
        <f t="shared" si="23"/>
        <v/>
      </c>
      <c r="J246" s="41"/>
    </row>
    <row r="247" spans="3:10">
      <c r="C247" s="18" t="str">
        <f t="shared" si="24"/>
        <v/>
      </c>
      <c r="D247" s="16" t="str">
        <f t="shared" si="28"/>
        <v/>
      </c>
      <c r="E247" s="16" t="str">
        <f t="shared" si="25"/>
        <v/>
      </c>
      <c r="F247" s="17" t="str">
        <f t="shared" si="26"/>
        <v/>
      </c>
      <c r="G247" s="16" t="str">
        <f t="shared" si="27"/>
        <v/>
      </c>
      <c r="H247" s="16" t="str">
        <f t="shared" si="22"/>
        <v/>
      </c>
      <c r="I247" s="16" t="str">
        <f t="shared" si="23"/>
        <v/>
      </c>
      <c r="J247" s="41"/>
    </row>
    <row r="248" spans="3:10">
      <c r="C248" s="18" t="str">
        <f t="shared" si="24"/>
        <v/>
      </c>
      <c r="D248" s="16" t="str">
        <f t="shared" si="28"/>
        <v/>
      </c>
      <c r="E248" s="16" t="str">
        <f t="shared" si="25"/>
        <v/>
      </c>
      <c r="F248" s="17" t="str">
        <f t="shared" si="26"/>
        <v/>
      </c>
      <c r="G248" s="16" t="str">
        <f t="shared" si="27"/>
        <v/>
      </c>
      <c r="H248" s="16" t="str">
        <f t="shared" si="22"/>
        <v/>
      </c>
      <c r="I248" s="16" t="str">
        <f t="shared" si="23"/>
        <v/>
      </c>
      <c r="J248" s="41"/>
    </row>
    <row r="249" spans="3:10">
      <c r="C249" s="18" t="str">
        <f t="shared" si="24"/>
        <v/>
      </c>
      <c r="D249" s="16" t="str">
        <f t="shared" si="28"/>
        <v/>
      </c>
      <c r="E249" s="16" t="str">
        <f t="shared" si="25"/>
        <v/>
      </c>
      <c r="F249" s="17" t="str">
        <f t="shared" si="26"/>
        <v/>
      </c>
      <c r="G249" s="16" t="str">
        <f t="shared" si="27"/>
        <v/>
      </c>
      <c r="H249" s="16" t="str">
        <f t="shared" si="22"/>
        <v/>
      </c>
      <c r="I249" s="16" t="str">
        <f t="shared" si="23"/>
        <v/>
      </c>
      <c r="J249" s="41"/>
    </row>
    <row r="250" spans="3:10">
      <c r="C250" s="18" t="str">
        <f t="shared" si="24"/>
        <v/>
      </c>
      <c r="D250" s="16" t="str">
        <f t="shared" si="28"/>
        <v/>
      </c>
      <c r="E250" s="16" t="str">
        <f t="shared" si="25"/>
        <v/>
      </c>
      <c r="F250" s="17" t="str">
        <f t="shared" si="26"/>
        <v/>
      </c>
      <c r="G250" s="16" t="str">
        <f t="shared" si="27"/>
        <v/>
      </c>
      <c r="H250" s="16" t="str">
        <f t="shared" si="22"/>
        <v/>
      </c>
      <c r="I250" s="16" t="str">
        <f t="shared" si="23"/>
        <v/>
      </c>
      <c r="J250" s="41"/>
    </row>
    <row r="251" spans="3:10">
      <c r="C251" s="18" t="str">
        <f t="shared" si="24"/>
        <v/>
      </c>
      <c r="D251" s="16" t="str">
        <f t="shared" si="28"/>
        <v/>
      </c>
      <c r="E251" s="16" t="str">
        <f t="shared" si="25"/>
        <v/>
      </c>
      <c r="F251" s="17" t="str">
        <f t="shared" si="26"/>
        <v/>
      </c>
      <c r="G251" s="16" t="str">
        <f t="shared" si="27"/>
        <v/>
      </c>
      <c r="H251" s="16" t="str">
        <f t="shared" si="22"/>
        <v/>
      </c>
      <c r="I251" s="16" t="str">
        <f t="shared" si="23"/>
        <v/>
      </c>
      <c r="J251" s="41"/>
    </row>
    <row r="252" spans="3:10">
      <c r="C252" s="18" t="str">
        <f t="shared" si="24"/>
        <v/>
      </c>
      <c r="D252" s="16" t="str">
        <f t="shared" si="28"/>
        <v/>
      </c>
      <c r="E252" s="16" t="str">
        <f t="shared" si="25"/>
        <v/>
      </c>
      <c r="F252" s="17" t="str">
        <f t="shared" si="26"/>
        <v/>
      </c>
      <c r="G252" s="16" t="str">
        <f t="shared" si="27"/>
        <v/>
      </c>
      <c r="H252" s="16" t="str">
        <f t="shared" si="22"/>
        <v/>
      </c>
      <c r="I252" s="16" t="str">
        <f t="shared" si="23"/>
        <v/>
      </c>
      <c r="J252" s="41"/>
    </row>
    <row r="253" spans="3:10">
      <c r="C253" s="18" t="str">
        <f t="shared" si="24"/>
        <v/>
      </c>
      <c r="D253" s="16" t="str">
        <f t="shared" si="28"/>
        <v/>
      </c>
      <c r="E253" s="16" t="str">
        <f t="shared" si="25"/>
        <v/>
      </c>
      <c r="F253" s="17" t="str">
        <f t="shared" si="26"/>
        <v/>
      </c>
      <c r="G253" s="16" t="str">
        <f t="shared" si="27"/>
        <v/>
      </c>
      <c r="H253" s="16" t="str">
        <f t="shared" si="22"/>
        <v/>
      </c>
      <c r="I253" s="16" t="str">
        <f t="shared" si="23"/>
        <v/>
      </c>
      <c r="J253" s="41"/>
    </row>
    <row r="254" spans="3:10">
      <c r="C254" s="18" t="str">
        <f t="shared" si="24"/>
        <v/>
      </c>
      <c r="D254" s="16" t="str">
        <f t="shared" si="28"/>
        <v/>
      </c>
      <c r="E254" s="16" t="str">
        <f t="shared" si="25"/>
        <v/>
      </c>
      <c r="F254" s="17" t="str">
        <f t="shared" si="26"/>
        <v/>
      </c>
      <c r="G254" s="16" t="str">
        <f t="shared" si="27"/>
        <v/>
      </c>
      <c r="H254" s="16" t="str">
        <f t="shared" si="22"/>
        <v/>
      </c>
      <c r="I254" s="16" t="str">
        <f t="shared" si="23"/>
        <v/>
      </c>
      <c r="J254" s="41"/>
    </row>
    <row r="255" spans="3:10">
      <c r="C255" s="18" t="str">
        <f t="shared" si="24"/>
        <v/>
      </c>
      <c r="D255" s="16" t="str">
        <f t="shared" si="28"/>
        <v/>
      </c>
      <c r="E255" s="16" t="str">
        <f t="shared" si="25"/>
        <v/>
      </c>
      <c r="F255" s="17" t="str">
        <f t="shared" si="26"/>
        <v/>
      </c>
      <c r="G255" s="16" t="str">
        <f t="shared" si="27"/>
        <v/>
      </c>
      <c r="H255" s="16" t="str">
        <f t="shared" si="22"/>
        <v/>
      </c>
      <c r="I255" s="16" t="str">
        <f t="shared" si="23"/>
        <v/>
      </c>
      <c r="J255" s="41"/>
    </row>
    <row r="256" spans="3:10">
      <c r="C256" s="18" t="str">
        <f t="shared" si="24"/>
        <v/>
      </c>
      <c r="D256" s="16" t="str">
        <f t="shared" si="28"/>
        <v/>
      </c>
      <c r="E256" s="16" t="str">
        <f t="shared" si="25"/>
        <v/>
      </c>
      <c r="F256" s="17" t="str">
        <f t="shared" si="26"/>
        <v/>
      </c>
      <c r="G256" s="16" t="str">
        <f t="shared" si="27"/>
        <v/>
      </c>
      <c r="H256" s="16" t="str">
        <f t="shared" si="22"/>
        <v/>
      </c>
      <c r="I256" s="16" t="str">
        <f t="shared" si="23"/>
        <v/>
      </c>
      <c r="J256" s="41"/>
    </row>
    <row r="257" spans="3:10">
      <c r="C257" s="18" t="str">
        <f t="shared" si="24"/>
        <v/>
      </c>
      <c r="D257" s="16" t="str">
        <f t="shared" si="28"/>
        <v/>
      </c>
      <c r="E257" s="16" t="str">
        <f t="shared" si="25"/>
        <v/>
      </c>
      <c r="F257" s="17" t="str">
        <f t="shared" si="26"/>
        <v/>
      </c>
      <c r="G257" s="16" t="str">
        <f t="shared" si="27"/>
        <v/>
      </c>
      <c r="H257" s="16" t="str">
        <f t="shared" si="22"/>
        <v/>
      </c>
      <c r="I257" s="16" t="str">
        <f t="shared" si="23"/>
        <v/>
      </c>
      <c r="J257" s="41"/>
    </row>
    <row r="258" spans="3:10">
      <c r="C258" s="18" t="str">
        <f t="shared" si="24"/>
        <v/>
      </c>
      <c r="D258" s="16" t="str">
        <f t="shared" si="28"/>
        <v/>
      </c>
      <c r="E258" s="16" t="str">
        <f t="shared" si="25"/>
        <v/>
      </c>
      <c r="F258" s="17" t="str">
        <f t="shared" si="26"/>
        <v/>
      </c>
      <c r="G258" s="16" t="str">
        <f t="shared" si="27"/>
        <v/>
      </c>
      <c r="H258" s="16" t="str">
        <f t="shared" si="22"/>
        <v/>
      </c>
      <c r="I258" s="16" t="str">
        <f t="shared" si="23"/>
        <v/>
      </c>
      <c r="J258" s="41"/>
    </row>
    <row r="259" spans="3:10">
      <c r="C259" s="18" t="str">
        <f t="shared" si="24"/>
        <v/>
      </c>
      <c r="D259" s="16" t="str">
        <f t="shared" si="28"/>
        <v/>
      </c>
      <c r="E259" s="16" t="str">
        <f t="shared" si="25"/>
        <v/>
      </c>
      <c r="F259" s="17" t="str">
        <f t="shared" si="26"/>
        <v/>
      </c>
      <c r="G259" s="16" t="str">
        <f t="shared" si="27"/>
        <v/>
      </c>
      <c r="H259" s="16" t="str">
        <f t="shared" si="22"/>
        <v/>
      </c>
      <c r="I259" s="16" t="str">
        <f t="shared" si="23"/>
        <v/>
      </c>
      <c r="J259" s="41"/>
    </row>
    <row r="260" spans="3:10">
      <c r="C260" s="18" t="str">
        <f t="shared" si="24"/>
        <v/>
      </c>
      <c r="D260" s="16" t="str">
        <f t="shared" si="28"/>
        <v/>
      </c>
      <c r="E260" s="16" t="str">
        <f t="shared" si="25"/>
        <v/>
      </c>
      <c r="F260" s="17" t="str">
        <f t="shared" si="26"/>
        <v/>
      </c>
      <c r="G260" s="16" t="str">
        <f t="shared" si="27"/>
        <v/>
      </c>
      <c r="H260" s="16" t="str">
        <f t="shared" si="22"/>
        <v/>
      </c>
      <c r="I260" s="16" t="str">
        <f t="shared" si="23"/>
        <v/>
      </c>
      <c r="J260" s="41"/>
    </row>
    <row r="261" spans="3:10">
      <c r="C261" s="18" t="str">
        <f t="shared" si="24"/>
        <v/>
      </c>
      <c r="D261" s="16" t="str">
        <f t="shared" si="28"/>
        <v/>
      </c>
      <c r="E261" s="16" t="str">
        <f t="shared" si="25"/>
        <v/>
      </c>
      <c r="F261" s="17" t="str">
        <f t="shared" si="26"/>
        <v/>
      </c>
      <c r="G261" s="16" t="str">
        <f t="shared" si="27"/>
        <v/>
      </c>
      <c r="H261" s="16" t="str">
        <f t="shared" si="22"/>
        <v/>
      </c>
      <c r="I261" s="16" t="str">
        <f t="shared" si="23"/>
        <v/>
      </c>
      <c r="J261" s="41"/>
    </row>
    <row r="262" spans="3:10">
      <c r="C262" s="18" t="str">
        <f t="shared" si="24"/>
        <v/>
      </c>
      <c r="D262" s="16" t="str">
        <f t="shared" si="28"/>
        <v/>
      </c>
      <c r="E262" s="16" t="str">
        <f t="shared" si="25"/>
        <v/>
      </c>
      <c r="F262" s="17" t="str">
        <f t="shared" si="26"/>
        <v/>
      </c>
      <c r="G262" s="16" t="str">
        <f t="shared" si="27"/>
        <v/>
      </c>
      <c r="H262" s="16" t="str">
        <f t="shared" si="22"/>
        <v/>
      </c>
      <c r="I262" s="16" t="str">
        <f t="shared" si="23"/>
        <v/>
      </c>
      <c r="J262" s="41"/>
    </row>
    <row r="263" spans="3:10">
      <c r="C263" s="18" t="str">
        <f t="shared" si="24"/>
        <v/>
      </c>
      <c r="D263" s="16" t="str">
        <f t="shared" si="28"/>
        <v/>
      </c>
      <c r="E263" s="16" t="str">
        <f t="shared" si="25"/>
        <v/>
      </c>
      <c r="F263" s="17" t="str">
        <f t="shared" si="26"/>
        <v/>
      </c>
      <c r="G263" s="16" t="str">
        <f t="shared" si="27"/>
        <v/>
      </c>
      <c r="H263" s="16" t="str">
        <f t="shared" si="22"/>
        <v/>
      </c>
      <c r="I263" s="16" t="str">
        <f t="shared" si="23"/>
        <v/>
      </c>
      <c r="J263" s="41"/>
    </row>
    <row r="264" spans="3:10">
      <c r="C264" s="18" t="str">
        <f t="shared" si="24"/>
        <v/>
      </c>
      <c r="D264" s="16" t="str">
        <f t="shared" si="28"/>
        <v/>
      </c>
      <c r="E264" s="16" t="str">
        <f t="shared" si="25"/>
        <v/>
      </c>
      <c r="F264" s="17" t="str">
        <f t="shared" si="26"/>
        <v/>
      </c>
      <c r="G264" s="16" t="str">
        <f t="shared" si="27"/>
        <v/>
      </c>
      <c r="H264" s="16" t="str">
        <f t="shared" si="22"/>
        <v/>
      </c>
      <c r="I264" s="16" t="str">
        <f t="shared" si="23"/>
        <v/>
      </c>
      <c r="J264" s="41"/>
    </row>
    <row r="265" spans="3:10">
      <c r="C265" s="18" t="str">
        <f t="shared" si="24"/>
        <v/>
      </c>
      <c r="D265" s="16" t="str">
        <f t="shared" si="28"/>
        <v/>
      </c>
      <c r="E265" s="16" t="str">
        <f t="shared" si="25"/>
        <v/>
      </c>
      <c r="F265" s="17" t="str">
        <f t="shared" si="26"/>
        <v/>
      </c>
      <c r="G265" s="16" t="str">
        <f t="shared" si="27"/>
        <v/>
      </c>
      <c r="H265" s="16" t="str">
        <f t="shared" si="22"/>
        <v/>
      </c>
      <c r="I265" s="16" t="str">
        <f t="shared" si="23"/>
        <v/>
      </c>
      <c r="J265" s="41"/>
    </row>
    <row r="266" spans="3:10">
      <c r="C266" s="18" t="str">
        <f t="shared" si="24"/>
        <v/>
      </c>
      <c r="D266" s="16" t="str">
        <f t="shared" si="28"/>
        <v/>
      </c>
      <c r="E266" s="16" t="str">
        <f t="shared" si="25"/>
        <v/>
      </c>
      <c r="F266" s="17" t="str">
        <f t="shared" si="26"/>
        <v/>
      </c>
      <c r="G266" s="16" t="str">
        <f t="shared" si="27"/>
        <v/>
      </c>
      <c r="H266" s="16" t="str">
        <f t="shared" si="22"/>
        <v/>
      </c>
      <c r="I266" s="16" t="str">
        <f t="shared" si="23"/>
        <v/>
      </c>
      <c r="J266" s="41"/>
    </row>
    <row r="267" spans="3:10">
      <c r="C267" s="18" t="str">
        <f t="shared" si="24"/>
        <v/>
      </c>
      <c r="D267" s="16" t="str">
        <f t="shared" si="28"/>
        <v/>
      </c>
      <c r="E267" s="16" t="str">
        <f t="shared" si="25"/>
        <v/>
      </c>
      <c r="F267" s="17" t="str">
        <f t="shared" si="26"/>
        <v/>
      </c>
      <c r="G267" s="16" t="str">
        <f t="shared" si="27"/>
        <v/>
      </c>
      <c r="H267" s="16" t="str">
        <f t="shared" si="22"/>
        <v/>
      </c>
      <c r="I267" s="16" t="str">
        <f t="shared" si="23"/>
        <v/>
      </c>
      <c r="J267" s="41"/>
    </row>
    <row r="268" spans="3:10">
      <c r="C268" s="18" t="str">
        <f t="shared" si="24"/>
        <v/>
      </c>
      <c r="D268" s="16" t="str">
        <f t="shared" si="28"/>
        <v/>
      </c>
      <c r="E268" s="16" t="str">
        <f t="shared" si="25"/>
        <v/>
      </c>
      <c r="F268" s="17" t="str">
        <f t="shared" si="26"/>
        <v/>
      </c>
      <c r="G268" s="16" t="str">
        <f t="shared" si="27"/>
        <v/>
      </c>
      <c r="H268" s="16" t="str">
        <f t="shared" si="22"/>
        <v/>
      </c>
      <c r="I268" s="16" t="str">
        <f t="shared" si="23"/>
        <v/>
      </c>
      <c r="J268" s="41"/>
    </row>
    <row r="269" spans="3:10">
      <c r="C269" s="18" t="str">
        <f t="shared" si="24"/>
        <v/>
      </c>
      <c r="D269" s="16" t="str">
        <f t="shared" si="28"/>
        <v/>
      </c>
      <c r="E269" s="16" t="str">
        <f t="shared" si="25"/>
        <v/>
      </c>
      <c r="F269" s="17" t="str">
        <f t="shared" si="26"/>
        <v/>
      </c>
      <c r="G269" s="16" t="str">
        <f t="shared" si="27"/>
        <v/>
      </c>
      <c r="H269" s="16" t="str">
        <f t="shared" si="22"/>
        <v/>
      </c>
      <c r="I269" s="16" t="str">
        <f t="shared" si="23"/>
        <v/>
      </c>
      <c r="J269" s="41"/>
    </row>
    <row r="270" spans="3:10">
      <c r="C270" s="18" t="str">
        <f t="shared" si="24"/>
        <v/>
      </c>
      <c r="D270" s="16" t="str">
        <f t="shared" si="28"/>
        <v/>
      </c>
      <c r="E270" s="16" t="str">
        <f t="shared" si="25"/>
        <v/>
      </c>
      <c r="F270" s="17" t="str">
        <f t="shared" si="26"/>
        <v/>
      </c>
      <c r="G270" s="16" t="str">
        <f t="shared" si="27"/>
        <v/>
      </c>
      <c r="H270" s="16" t="str">
        <f t="shared" si="22"/>
        <v/>
      </c>
      <c r="I270" s="16" t="str">
        <f t="shared" si="23"/>
        <v/>
      </c>
      <c r="J270" s="41"/>
    </row>
    <row r="271" spans="3:10">
      <c r="C271" s="18" t="str">
        <f t="shared" si="24"/>
        <v/>
      </c>
      <c r="D271" s="16" t="str">
        <f t="shared" si="28"/>
        <v/>
      </c>
      <c r="E271" s="16" t="str">
        <f t="shared" si="25"/>
        <v/>
      </c>
      <c r="F271" s="17" t="str">
        <f t="shared" si="26"/>
        <v/>
      </c>
      <c r="G271" s="16" t="str">
        <f t="shared" si="27"/>
        <v/>
      </c>
      <c r="H271" s="16" t="str">
        <f t="shared" ref="H271:H334" si="29">IF(C271&lt;=$D$7*$E$5,IF(C271&lt;=$D$9,IF($D$8="Capital e Intereses",0,$G$14*$D$11*$G$11),G270*$D$11*$G$11),"")</f>
        <v/>
      </c>
      <c r="I271" s="16" t="str">
        <f t="shared" ref="I271:I334" si="30">IF(C271="","",IF($E$5*$D$7&gt;=C271,E271*$G$10+F271,E271+F271))</f>
        <v/>
      </c>
      <c r="J271" s="41"/>
    </row>
    <row r="272" spans="3:10">
      <c r="C272" s="18" t="str">
        <f t="shared" ref="C272:C335" si="31">IF(OR(C271=$D$10,C271=""),"",IF($D$8="Capital e Intereses",IF(ISNUMBER(C271),C271+1,IF(OR($D$9="",$D$9=0),1,$D$9+1)),IF(ISNUMBER(C271),C271+1,1)))</f>
        <v/>
      </c>
      <c r="D272" s="16" t="str">
        <f t="shared" si="28"/>
        <v/>
      </c>
      <c r="E272" s="16" t="str">
        <f t="shared" ref="E272:E335" si="32">IF(C272&lt;=$D$10,IF(C272&lt;=$D$9,IF($D$8="Capital e Intereses",0,$G$14*$D$11),G271*$D$11),"")</f>
        <v/>
      </c>
      <c r="F272" s="17" t="str">
        <f t="shared" ref="F272:F335" si="33">IF(C272&lt;=$D$10,D272-E272,"")</f>
        <v/>
      </c>
      <c r="G272" s="16" t="str">
        <f t="shared" ref="G272:G335" si="34">IF(C272&lt;=$D$10,IF(C272&lt;=$D$9,IF($D$8="Capital e Intereses",$G$14*(1+$D$11)^C272,G271-F272),G271-F272),"")</f>
        <v/>
      </c>
      <c r="H272" s="16" t="str">
        <f t="shared" si="29"/>
        <v/>
      </c>
      <c r="I272" s="16" t="str">
        <f t="shared" si="30"/>
        <v/>
      </c>
      <c r="J272" s="41"/>
    </row>
    <row r="273" spans="3:10">
      <c r="C273" s="18" t="str">
        <f t="shared" si="31"/>
        <v/>
      </c>
      <c r="D273" s="16" t="str">
        <f t="shared" si="28"/>
        <v/>
      </c>
      <c r="E273" s="16" t="str">
        <f t="shared" si="32"/>
        <v/>
      </c>
      <c r="F273" s="17" t="str">
        <f t="shared" si="33"/>
        <v/>
      </c>
      <c r="G273" s="16" t="str">
        <f t="shared" si="34"/>
        <v/>
      </c>
      <c r="H273" s="16" t="str">
        <f t="shared" si="29"/>
        <v/>
      </c>
      <c r="I273" s="16" t="str">
        <f t="shared" si="30"/>
        <v/>
      </c>
      <c r="J273" s="41"/>
    </row>
    <row r="274" spans="3:10">
      <c r="C274" s="18" t="str">
        <f t="shared" si="31"/>
        <v/>
      </c>
      <c r="D274" s="16" t="str">
        <f t="shared" ref="D274:D337" si="35">IF(C274&lt;=$D$10,IF(C274&lt;=$D$9,IF($D$8="Capital e Intereses",0,$G$14*$D$11),IF($D$8="Capital",($G$14/PV($D$11,$D$10-$D$9,-1)),$G$14*(1+$D$11)^$D$9/PV($D$11,$D$10-$D$9,-1))),"")</f>
        <v/>
      </c>
      <c r="E274" s="16" t="str">
        <f t="shared" si="32"/>
        <v/>
      </c>
      <c r="F274" s="17" t="str">
        <f t="shared" si="33"/>
        <v/>
      </c>
      <c r="G274" s="16" t="str">
        <f t="shared" si="34"/>
        <v/>
      </c>
      <c r="H274" s="16" t="str">
        <f t="shared" si="29"/>
        <v/>
      </c>
      <c r="I274" s="16" t="str">
        <f t="shared" si="30"/>
        <v/>
      </c>
      <c r="J274" s="41"/>
    </row>
    <row r="275" spans="3:10">
      <c r="C275" s="18" t="str">
        <f t="shared" si="31"/>
        <v/>
      </c>
      <c r="D275" s="16" t="str">
        <f t="shared" si="35"/>
        <v/>
      </c>
      <c r="E275" s="16" t="str">
        <f t="shared" si="32"/>
        <v/>
      </c>
      <c r="F275" s="17" t="str">
        <f t="shared" si="33"/>
        <v/>
      </c>
      <c r="G275" s="16" t="str">
        <f t="shared" si="34"/>
        <v/>
      </c>
      <c r="H275" s="16" t="str">
        <f t="shared" si="29"/>
        <v/>
      </c>
      <c r="I275" s="16" t="str">
        <f t="shared" si="30"/>
        <v/>
      </c>
      <c r="J275" s="41"/>
    </row>
    <row r="276" spans="3:10">
      <c r="C276" s="18" t="str">
        <f t="shared" si="31"/>
        <v/>
      </c>
      <c r="D276" s="16" t="str">
        <f t="shared" si="35"/>
        <v/>
      </c>
      <c r="E276" s="16" t="str">
        <f t="shared" si="32"/>
        <v/>
      </c>
      <c r="F276" s="17" t="str">
        <f t="shared" si="33"/>
        <v/>
      </c>
      <c r="G276" s="16" t="str">
        <f t="shared" si="34"/>
        <v/>
      </c>
      <c r="H276" s="16" t="str">
        <f t="shared" si="29"/>
        <v/>
      </c>
      <c r="I276" s="16" t="str">
        <f t="shared" si="30"/>
        <v/>
      </c>
      <c r="J276" s="41"/>
    </row>
    <row r="277" spans="3:10">
      <c r="C277" s="18" t="str">
        <f t="shared" si="31"/>
        <v/>
      </c>
      <c r="D277" s="16" t="str">
        <f t="shared" si="35"/>
        <v/>
      </c>
      <c r="E277" s="16" t="str">
        <f t="shared" si="32"/>
        <v/>
      </c>
      <c r="F277" s="17" t="str">
        <f t="shared" si="33"/>
        <v/>
      </c>
      <c r="G277" s="16" t="str">
        <f t="shared" si="34"/>
        <v/>
      </c>
      <c r="H277" s="16" t="str">
        <f t="shared" si="29"/>
        <v/>
      </c>
      <c r="I277" s="16" t="str">
        <f t="shared" si="30"/>
        <v/>
      </c>
      <c r="J277" s="41"/>
    </row>
    <row r="278" spans="3:10">
      <c r="C278" s="18" t="str">
        <f t="shared" si="31"/>
        <v/>
      </c>
      <c r="D278" s="16" t="str">
        <f t="shared" si="35"/>
        <v/>
      </c>
      <c r="E278" s="16" t="str">
        <f t="shared" si="32"/>
        <v/>
      </c>
      <c r="F278" s="17" t="str">
        <f t="shared" si="33"/>
        <v/>
      </c>
      <c r="G278" s="16" t="str">
        <f t="shared" si="34"/>
        <v/>
      </c>
      <c r="H278" s="16" t="str">
        <f t="shared" si="29"/>
        <v/>
      </c>
      <c r="I278" s="16" t="str">
        <f t="shared" si="30"/>
        <v/>
      </c>
      <c r="J278" s="41"/>
    </row>
    <row r="279" spans="3:10">
      <c r="C279" s="18" t="str">
        <f t="shared" si="31"/>
        <v/>
      </c>
      <c r="D279" s="16" t="str">
        <f t="shared" si="35"/>
        <v/>
      </c>
      <c r="E279" s="16" t="str">
        <f t="shared" si="32"/>
        <v/>
      </c>
      <c r="F279" s="17" t="str">
        <f t="shared" si="33"/>
        <v/>
      </c>
      <c r="G279" s="16" t="str">
        <f t="shared" si="34"/>
        <v/>
      </c>
      <c r="H279" s="16" t="str">
        <f t="shared" si="29"/>
        <v/>
      </c>
      <c r="I279" s="16" t="str">
        <f t="shared" si="30"/>
        <v/>
      </c>
      <c r="J279" s="41"/>
    </row>
    <row r="280" spans="3:10">
      <c r="C280" s="18" t="str">
        <f t="shared" si="31"/>
        <v/>
      </c>
      <c r="D280" s="16" t="str">
        <f t="shared" si="35"/>
        <v/>
      </c>
      <c r="E280" s="16" t="str">
        <f t="shared" si="32"/>
        <v/>
      </c>
      <c r="F280" s="17" t="str">
        <f t="shared" si="33"/>
        <v/>
      </c>
      <c r="G280" s="16" t="str">
        <f t="shared" si="34"/>
        <v/>
      </c>
      <c r="H280" s="16" t="str">
        <f t="shared" si="29"/>
        <v/>
      </c>
      <c r="I280" s="16" t="str">
        <f t="shared" si="30"/>
        <v/>
      </c>
      <c r="J280" s="41"/>
    </row>
    <row r="281" spans="3:10">
      <c r="C281" s="18" t="str">
        <f t="shared" si="31"/>
        <v/>
      </c>
      <c r="D281" s="16" t="str">
        <f t="shared" si="35"/>
        <v/>
      </c>
      <c r="E281" s="16" t="str">
        <f t="shared" si="32"/>
        <v/>
      </c>
      <c r="F281" s="17" t="str">
        <f t="shared" si="33"/>
        <v/>
      </c>
      <c r="G281" s="16" t="str">
        <f t="shared" si="34"/>
        <v/>
      </c>
      <c r="H281" s="16" t="str">
        <f t="shared" si="29"/>
        <v/>
      </c>
      <c r="I281" s="16" t="str">
        <f t="shared" si="30"/>
        <v/>
      </c>
      <c r="J281" s="41"/>
    </row>
    <row r="282" spans="3:10">
      <c r="C282" s="18" t="str">
        <f t="shared" si="31"/>
        <v/>
      </c>
      <c r="D282" s="16" t="str">
        <f t="shared" si="35"/>
        <v/>
      </c>
      <c r="E282" s="16" t="str">
        <f t="shared" si="32"/>
        <v/>
      </c>
      <c r="F282" s="17" t="str">
        <f t="shared" si="33"/>
        <v/>
      </c>
      <c r="G282" s="16" t="str">
        <f t="shared" si="34"/>
        <v/>
      </c>
      <c r="H282" s="16" t="str">
        <f t="shared" si="29"/>
        <v/>
      </c>
      <c r="I282" s="16" t="str">
        <f t="shared" si="30"/>
        <v/>
      </c>
      <c r="J282" s="41"/>
    </row>
    <row r="283" spans="3:10">
      <c r="C283" s="18" t="str">
        <f t="shared" si="31"/>
        <v/>
      </c>
      <c r="D283" s="16" t="str">
        <f t="shared" si="35"/>
        <v/>
      </c>
      <c r="E283" s="16" t="str">
        <f t="shared" si="32"/>
        <v/>
      </c>
      <c r="F283" s="17" t="str">
        <f t="shared" si="33"/>
        <v/>
      </c>
      <c r="G283" s="16" t="str">
        <f t="shared" si="34"/>
        <v/>
      </c>
      <c r="H283" s="16" t="str">
        <f t="shared" si="29"/>
        <v/>
      </c>
      <c r="I283" s="16" t="str">
        <f t="shared" si="30"/>
        <v/>
      </c>
      <c r="J283" s="41"/>
    </row>
    <row r="284" spans="3:10">
      <c r="C284" s="18" t="str">
        <f t="shared" si="31"/>
        <v/>
      </c>
      <c r="D284" s="16" t="str">
        <f t="shared" si="35"/>
        <v/>
      </c>
      <c r="E284" s="16" t="str">
        <f t="shared" si="32"/>
        <v/>
      </c>
      <c r="F284" s="17" t="str">
        <f t="shared" si="33"/>
        <v/>
      </c>
      <c r="G284" s="16" t="str">
        <f t="shared" si="34"/>
        <v/>
      </c>
      <c r="H284" s="16" t="str">
        <f t="shared" si="29"/>
        <v/>
      </c>
      <c r="I284" s="16" t="str">
        <f t="shared" si="30"/>
        <v/>
      </c>
      <c r="J284" s="41"/>
    </row>
    <row r="285" spans="3:10">
      <c r="C285" s="18" t="str">
        <f t="shared" si="31"/>
        <v/>
      </c>
      <c r="D285" s="16" t="str">
        <f t="shared" si="35"/>
        <v/>
      </c>
      <c r="E285" s="16" t="str">
        <f t="shared" si="32"/>
        <v/>
      </c>
      <c r="F285" s="17" t="str">
        <f t="shared" si="33"/>
        <v/>
      </c>
      <c r="G285" s="16" t="str">
        <f t="shared" si="34"/>
        <v/>
      </c>
      <c r="H285" s="16" t="str">
        <f t="shared" si="29"/>
        <v/>
      </c>
      <c r="I285" s="16" t="str">
        <f t="shared" si="30"/>
        <v/>
      </c>
      <c r="J285" s="41"/>
    </row>
    <row r="286" spans="3:10">
      <c r="C286" s="18" t="str">
        <f t="shared" si="31"/>
        <v/>
      </c>
      <c r="D286" s="16" t="str">
        <f t="shared" si="35"/>
        <v/>
      </c>
      <c r="E286" s="16" t="str">
        <f t="shared" si="32"/>
        <v/>
      </c>
      <c r="F286" s="17" t="str">
        <f t="shared" si="33"/>
        <v/>
      </c>
      <c r="G286" s="16" t="str">
        <f t="shared" si="34"/>
        <v/>
      </c>
      <c r="H286" s="16" t="str">
        <f t="shared" si="29"/>
        <v/>
      </c>
      <c r="I286" s="16" t="str">
        <f t="shared" si="30"/>
        <v/>
      </c>
      <c r="J286" s="41"/>
    </row>
    <row r="287" spans="3:10">
      <c r="C287" s="18" t="str">
        <f t="shared" si="31"/>
        <v/>
      </c>
      <c r="D287" s="16" t="str">
        <f t="shared" si="35"/>
        <v/>
      </c>
      <c r="E287" s="16" t="str">
        <f t="shared" si="32"/>
        <v/>
      </c>
      <c r="F287" s="17" t="str">
        <f t="shared" si="33"/>
        <v/>
      </c>
      <c r="G287" s="16" t="str">
        <f t="shared" si="34"/>
        <v/>
      </c>
      <c r="H287" s="16" t="str">
        <f t="shared" si="29"/>
        <v/>
      </c>
      <c r="I287" s="16" t="str">
        <f t="shared" si="30"/>
        <v/>
      </c>
      <c r="J287" s="41"/>
    </row>
    <row r="288" spans="3:10">
      <c r="C288" s="18" t="str">
        <f t="shared" si="31"/>
        <v/>
      </c>
      <c r="D288" s="16" t="str">
        <f t="shared" si="35"/>
        <v/>
      </c>
      <c r="E288" s="16" t="str">
        <f t="shared" si="32"/>
        <v/>
      </c>
      <c r="F288" s="17" t="str">
        <f t="shared" si="33"/>
        <v/>
      </c>
      <c r="G288" s="16" t="str">
        <f t="shared" si="34"/>
        <v/>
      </c>
      <c r="H288" s="16" t="str">
        <f t="shared" si="29"/>
        <v/>
      </c>
      <c r="I288" s="16" t="str">
        <f t="shared" si="30"/>
        <v/>
      </c>
      <c r="J288" s="41"/>
    </row>
    <row r="289" spans="3:10">
      <c r="C289" s="18" t="str">
        <f t="shared" si="31"/>
        <v/>
      </c>
      <c r="D289" s="16" t="str">
        <f t="shared" si="35"/>
        <v/>
      </c>
      <c r="E289" s="16" t="str">
        <f t="shared" si="32"/>
        <v/>
      </c>
      <c r="F289" s="17" t="str">
        <f t="shared" si="33"/>
        <v/>
      </c>
      <c r="G289" s="16" t="str">
        <f t="shared" si="34"/>
        <v/>
      </c>
      <c r="H289" s="16" t="str">
        <f t="shared" si="29"/>
        <v/>
      </c>
      <c r="I289" s="16" t="str">
        <f t="shared" si="30"/>
        <v/>
      </c>
      <c r="J289" s="41"/>
    </row>
    <row r="290" spans="3:10">
      <c r="C290" s="18" t="str">
        <f t="shared" si="31"/>
        <v/>
      </c>
      <c r="D290" s="16" t="str">
        <f t="shared" si="35"/>
        <v/>
      </c>
      <c r="E290" s="16" t="str">
        <f t="shared" si="32"/>
        <v/>
      </c>
      <c r="F290" s="17" t="str">
        <f t="shared" si="33"/>
        <v/>
      </c>
      <c r="G290" s="16" t="str">
        <f t="shared" si="34"/>
        <v/>
      </c>
      <c r="H290" s="16" t="str">
        <f t="shared" si="29"/>
        <v/>
      </c>
      <c r="I290" s="16" t="str">
        <f t="shared" si="30"/>
        <v/>
      </c>
      <c r="J290" s="41"/>
    </row>
    <row r="291" spans="3:10">
      <c r="C291" s="18" t="str">
        <f t="shared" si="31"/>
        <v/>
      </c>
      <c r="D291" s="16" t="str">
        <f t="shared" si="35"/>
        <v/>
      </c>
      <c r="E291" s="16" t="str">
        <f t="shared" si="32"/>
        <v/>
      </c>
      <c r="F291" s="17" t="str">
        <f t="shared" si="33"/>
        <v/>
      </c>
      <c r="G291" s="16" t="str">
        <f t="shared" si="34"/>
        <v/>
      </c>
      <c r="H291" s="16" t="str">
        <f t="shared" si="29"/>
        <v/>
      </c>
      <c r="I291" s="16" t="str">
        <f t="shared" si="30"/>
        <v/>
      </c>
      <c r="J291" s="41"/>
    </row>
    <row r="292" spans="3:10">
      <c r="C292" s="18" t="str">
        <f t="shared" si="31"/>
        <v/>
      </c>
      <c r="D292" s="16" t="str">
        <f t="shared" si="35"/>
        <v/>
      </c>
      <c r="E292" s="16" t="str">
        <f t="shared" si="32"/>
        <v/>
      </c>
      <c r="F292" s="17" t="str">
        <f t="shared" si="33"/>
        <v/>
      </c>
      <c r="G292" s="16" t="str">
        <f t="shared" si="34"/>
        <v/>
      </c>
      <c r="H292" s="16" t="str">
        <f t="shared" si="29"/>
        <v/>
      </c>
      <c r="I292" s="16" t="str">
        <f t="shared" si="30"/>
        <v/>
      </c>
      <c r="J292" s="41"/>
    </row>
    <row r="293" spans="3:10">
      <c r="C293" s="18" t="str">
        <f t="shared" si="31"/>
        <v/>
      </c>
      <c r="D293" s="16" t="str">
        <f t="shared" si="35"/>
        <v/>
      </c>
      <c r="E293" s="16" t="str">
        <f t="shared" si="32"/>
        <v/>
      </c>
      <c r="F293" s="17" t="str">
        <f t="shared" si="33"/>
        <v/>
      </c>
      <c r="G293" s="16" t="str">
        <f t="shared" si="34"/>
        <v/>
      </c>
      <c r="H293" s="16" t="str">
        <f t="shared" si="29"/>
        <v/>
      </c>
      <c r="I293" s="16" t="str">
        <f t="shared" si="30"/>
        <v/>
      </c>
      <c r="J293" s="41"/>
    </row>
    <row r="294" spans="3:10">
      <c r="C294" s="18" t="str">
        <f t="shared" si="31"/>
        <v/>
      </c>
      <c r="D294" s="16" t="str">
        <f t="shared" si="35"/>
        <v/>
      </c>
      <c r="E294" s="16" t="str">
        <f t="shared" si="32"/>
        <v/>
      </c>
      <c r="F294" s="17" t="str">
        <f t="shared" si="33"/>
        <v/>
      </c>
      <c r="G294" s="16" t="str">
        <f t="shared" si="34"/>
        <v/>
      </c>
      <c r="H294" s="16" t="str">
        <f t="shared" si="29"/>
        <v/>
      </c>
      <c r="I294" s="16" t="str">
        <f t="shared" si="30"/>
        <v/>
      </c>
      <c r="J294" s="41"/>
    </row>
    <row r="295" spans="3:10">
      <c r="C295" s="18" t="str">
        <f t="shared" si="31"/>
        <v/>
      </c>
      <c r="D295" s="16" t="str">
        <f t="shared" si="35"/>
        <v/>
      </c>
      <c r="E295" s="16" t="str">
        <f t="shared" si="32"/>
        <v/>
      </c>
      <c r="F295" s="17" t="str">
        <f t="shared" si="33"/>
        <v/>
      </c>
      <c r="G295" s="16" t="str">
        <f t="shared" si="34"/>
        <v/>
      </c>
      <c r="H295" s="16" t="str">
        <f t="shared" si="29"/>
        <v/>
      </c>
      <c r="I295" s="16" t="str">
        <f t="shared" si="30"/>
        <v/>
      </c>
      <c r="J295" s="41"/>
    </row>
    <row r="296" spans="3:10">
      <c r="C296" s="18" t="str">
        <f t="shared" si="31"/>
        <v/>
      </c>
      <c r="D296" s="16" t="str">
        <f t="shared" si="35"/>
        <v/>
      </c>
      <c r="E296" s="16" t="str">
        <f t="shared" si="32"/>
        <v/>
      </c>
      <c r="F296" s="17" t="str">
        <f t="shared" si="33"/>
        <v/>
      </c>
      <c r="G296" s="16" t="str">
        <f t="shared" si="34"/>
        <v/>
      </c>
      <c r="H296" s="16" t="str">
        <f t="shared" si="29"/>
        <v/>
      </c>
      <c r="I296" s="16" t="str">
        <f t="shared" si="30"/>
        <v/>
      </c>
      <c r="J296" s="41"/>
    </row>
    <row r="297" spans="3:10">
      <c r="C297" s="18" t="str">
        <f t="shared" si="31"/>
        <v/>
      </c>
      <c r="D297" s="16" t="str">
        <f t="shared" si="35"/>
        <v/>
      </c>
      <c r="E297" s="16" t="str">
        <f t="shared" si="32"/>
        <v/>
      </c>
      <c r="F297" s="17" t="str">
        <f t="shared" si="33"/>
        <v/>
      </c>
      <c r="G297" s="16" t="str">
        <f t="shared" si="34"/>
        <v/>
      </c>
      <c r="H297" s="16" t="str">
        <f t="shared" si="29"/>
        <v/>
      </c>
      <c r="I297" s="16" t="str">
        <f t="shared" si="30"/>
        <v/>
      </c>
      <c r="J297" s="41"/>
    </row>
    <row r="298" spans="3:10">
      <c r="C298" s="18" t="str">
        <f t="shared" si="31"/>
        <v/>
      </c>
      <c r="D298" s="16" t="str">
        <f t="shared" si="35"/>
        <v/>
      </c>
      <c r="E298" s="16" t="str">
        <f t="shared" si="32"/>
        <v/>
      </c>
      <c r="F298" s="17" t="str">
        <f t="shared" si="33"/>
        <v/>
      </c>
      <c r="G298" s="16" t="str">
        <f t="shared" si="34"/>
        <v/>
      </c>
      <c r="H298" s="16" t="str">
        <f t="shared" si="29"/>
        <v/>
      </c>
      <c r="I298" s="16" t="str">
        <f t="shared" si="30"/>
        <v/>
      </c>
      <c r="J298" s="41"/>
    </row>
    <row r="299" spans="3:10">
      <c r="C299" s="18" t="str">
        <f t="shared" si="31"/>
        <v/>
      </c>
      <c r="D299" s="16" t="str">
        <f t="shared" si="35"/>
        <v/>
      </c>
      <c r="E299" s="16" t="str">
        <f t="shared" si="32"/>
        <v/>
      </c>
      <c r="F299" s="17" t="str">
        <f t="shared" si="33"/>
        <v/>
      </c>
      <c r="G299" s="16" t="str">
        <f t="shared" si="34"/>
        <v/>
      </c>
      <c r="H299" s="16" t="str">
        <f t="shared" si="29"/>
        <v/>
      </c>
      <c r="I299" s="16" t="str">
        <f t="shared" si="30"/>
        <v/>
      </c>
      <c r="J299" s="41"/>
    </row>
    <row r="300" spans="3:10">
      <c r="C300" s="18" t="str">
        <f t="shared" si="31"/>
        <v/>
      </c>
      <c r="D300" s="16" t="str">
        <f t="shared" si="35"/>
        <v/>
      </c>
      <c r="E300" s="16" t="str">
        <f t="shared" si="32"/>
        <v/>
      </c>
      <c r="F300" s="17" t="str">
        <f t="shared" si="33"/>
        <v/>
      </c>
      <c r="G300" s="16" t="str">
        <f t="shared" si="34"/>
        <v/>
      </c>
      <c r="H300" s="16" t="str">
        <f t="shared" si="29"/>
        <v/>
      </c>
      <c r="I300" s="16" t="str">
        <f t="shared" si="30"/>
        <v/>
      </c>
      <c r="J300" s="41"/>
    </row>
    <row r="301" spans="3:10">
      <c r="C301" s="18" t="str">
        <f t="shared" si="31"/>
        <v/>
      </c>
      <c r="D301" s="16" t="str">
        <f t="shared" si="35"/>
        <v/>
      </c>
      <c r="E301" s="16" t="str">
        <f t="shared" si="32"/>
        <v/>
      </c>
      <c r="F301" s="17" t="str">
        <f t="shared" si="33"/>
        <v/>
      </c>
      <c r="G301" s="16" t="str">
        <f t="shared" si="34"/>
        <v/>
      </c>
      <c r="H301" s="16" t="str">
        <f t="shared" si="29"/>
        <v/>
      </c>
      <c r="I301" s="16" t="str">
        <f t="shared" si="30"/>
        <v/>
      </c>
      <c r="J301" s="41"/>
    </row>
    <row r="302" spans="3:10">
      <c r="C302" s="18" t="str">
        <f t="shared" si="31"/>
        <v/>
      </c>
      <c r="D302" s="16" t="str">
        <f t="shared" si="35"/>
        <v/>
      </c>
      <c r="E302" s="16" t="str">
        <f t="shared" si="32"/>
        <v/>
      </c>
      <c r="F302" s="17" t="str">
        <f t="shared" si="33"/>
        <v/>
      </c>
      <c r="G302" s="16" t="str">
        <f t="shared" si="34"/>
        <v/>
      </c>
      <c r="H302" s="16" t="str">
        <f t="shared" si="29"/>
        <v/>
      </c>
      <c r="I302" s="16" t="str">
        <f t="shared" si="30"/>
        <v/>
      </c>
      <c r="J302" s="41"/>
    </row>
    <row r="303" spans="3:10">
      <c r="C303" s="18" t="str">
        <f t="shared" si="31"/>
        <v/>
      </c>
      <c r="D303" s="16" t="str">
        <f t="shared" si="35"/>
        <v/>
      </c>
      <c r="E303" s="16" t="str">
        <f t="shared" si="32"/>
        <v/>
      </c>
      <c r="F303" s="17" t="str">
        <f t="shared" si="33"/>
        <v/>
      </c>
      <c r="G303" s="16" t="str">
        <f t="shared" si="34"/>
        <v/>
      </c>
      <c r="H303" s="16" t="str">
        <f t="shared" si="29"/>
        <v/>
      </c>
      <c r="I303" s="16" t="str">
        <f t="shared" si="30"/>
        <v/>
      </c>
      <c r="J303" s="41"/>
    </row>
    <row r="304" spans="3:10">
      <c r="C304" s="18" t="str">
        <f t="shared" si="31"/>
        <v/>
      </c>
      <c r="D304" s="16" t="str">
        <f t="shared" si="35"/>
        <v/>
      </c>
      <c r="E304" s="16" t="str">
        <f t="shared" si="32"/>
        <v/>
      </c>
      <c r="F304" s="17" t="str">
        <f t="shared" si="33"/>
        <v/>
      </c>
      <c r="G304" s="16" t="str">
        <f t="shared" si="34"/>
        <v/>
      </c>
      <c r="H304" s="16" t="str">
        <f t="shared" si="29"/>
        <v/>
      </c>
      <c r="I304" s="16" t="str">
        <f t="shared" si="30"/>
        <v/>
      </c>
      <c r="J304" s="41"/>
    </row>
    <row r="305" spans="3:10">
      <c r="C305" s="18" t="str">
        <f t="shared" si="31"/>
        <v/>
      </c>
      <c r="D305" s="16" t="str">
        <f t="shared" si="35"/>
        <v/>
      </c>
      <c r="E305" s="16" t="str">
        <f t="shared" si="32"/>
        <v/>
      </c>
      <c r="F305" s="17" t="str">
        <f t="shared" si="33"/>
        <v/>
      </c>
      <c r="G305" s="16" t="str">
        <f t="shared" si="34"/>
        <v/>
      </c>
      <c r="H305" s="16" t="str">
        <f t="shared" si="29"/>
        <v/>
      </c>
      <c r="I305" s="16" t="str">
        <f t="shared" si="30"/>
        <v/>
      </c>
      <c r="J305" s="41"/>
    </row>
    <row r="306" spans="3:10">
      <c r="C306" s="18" t="str">
        <f t="shared" si="31"/>
        <v/>
      </c>
      <c r="D306" s="16" t="str">
        <f t="shared" si="35"/>
        <v/>
      </c>
      <c r="E306" s="16" t="str">
        <f t="shared" si="32"/>
        <v/>
      </c>
      <c r="F306" s="17" t="str">
        <f t="shared" si="33"/>
        <v/>
      </c>
      <c r="G306" s="16" t="str">
        <f t="shared" si="34"/>
        <v/>
      </c>
      <c r="H306" s="16" t="str">
        <f t="shared" si="29"/>
        <v/>
      </c>
      <c r="I306" s="16" t="str">
        <f t="shared" si="30"/>
        <v/>
      </c>
      <c r="J306" s="41"/>
    </row>
    <row r="307" spans="3:10">
      <c r="C307" s="18" t="str">
        <f t="shared" si="31"/>
        <v/>
      </c>
      <c r="D307" s="16" t="str">
        <f t="shared" si="35"/>
        <v/>
      </c>
      <c r="E307" s="16" t="str">
        <f t="shared" si="32"/>
        <v/>
      </c>
      <c r="F307" s="17" t="str">
        <f t="shared" si="33"/>
        <v/>
      </c>
      <c r="G307" s="16" t="str">
        <f t="shared" si="34"/>
        <v/>
      </c>
      <c r="H307" s="16" t="str">
        <f t="shared" si="29"/>
        <v/>
      </c>
      <c r="I307" s="16" t="str">
        <f t="shared" si="30"/>
        <v/>
      </c>
      <c r="J307" s="41"/>
    </row>
    <row r="308" spans="3:10">
      <c r="C308" s="18" t="str">
        <f t="shared" si="31"/>
        <v/>
      </c>
      <c r="D308" s="16" t="str">
        <f t="shared" si="35"/>
        <v/>
      </c>
      <c r="E308" s="16" t="str">
        <f t="shared" si="32"/>
        <v/>
      </c>
      <c r="F308" s="17" t="str">
        <f t="shared" si="33"/>
        <v/>
      </c>
      <c r="G308" s="16" t="str">
        <f t="shared" si="34"/>
        <v/>
      </c>
      <c r="H308" s="16" t="str">
        <f t="shared" si="29"/>
        <v/>
      </c>
      <c r="I308" s="16" t="str">
        <f t="shared" si="30"/>
        <v/>
      </c>
      <c r="J308" s="41"/>
    </row>
    <row r="309" spans="3:10">
      <c r="C309" s="18" t="str">
        <f t="shared" si="31"/>
        <v/>
      </c>
      <c r="D309" s="16" t="str">
        <f t="shared" si="35"/>
        <v/>
      </c>
      <c r="E309" s="16" t="str">
        <f t="shared" si="32"/>
        <v/>
      </c>
      <c r="F309" s="17" t="str">
        <f t="shared" si="33"/>
        <v/>
      </c>
      <c r="G309" s="16" t="str">
        <f t="shared" si="34"/>
        <v/>
      </c>
      <c r="H309" s="16" t="str">
        <f t="shared" si="29"/>
        <v/>
      </c>
      <c r="I309" s="16" t="str">
        <f t="shared" si="30"/>
        <v/>
      </c>
      <c r="J309" s="41"/>
    </row>
    <row r="310" spans="3:10">
      <c r="C310" s="18" t="str">
        <f t="shared" si="31"/>
        <v/>
      </c>
      <c r="D310" s="16" t="str">
        <f t="shared" si="35"/>
        <v/>
      </c>
      <c r="E310" s="16" t="str">
        <f t="shared" si="32"/>
        <v/>
      </c>
      <c r="F310" s="17" t="str">
        <f t="shared" si="33"/>
        <v/>
      </c>
      <c r="G310" s="16" t="str">
        <f t="shared" si="34"/>
        <v/>
      </c>
      <c r="H310" s="16" t="str">
        <f t="shared" si="29"/>
        <v/>
      </c>
      <c r="I310" s="16" t="str">
        <f t="shared" si="30"/>
        <v/>
      </c>
      <c r="J310" s="41"/>
    </row>
    <row r="311" spans="3:10">
      <c r="C311" s="18" t="str">
        <f t="shared" si="31"/>
        <v/>
      </c>
      <c r="D311" s="16" t="str">
        <f t="shared" si="35"/>
        <v/>
      </c>
      <c r="E311" s="16" t="str">
        <f t="shared" si="32"/>
        <v/>
      </c>
      <c r="F311" s="17" t="str">
        <f t="shared" si="33"/>
        <v/>
      </c>
      <c r="G311" s="16" t="str">
        <f t="shared" si="34"/>
        <v/>
      </c>
      <c r="H311" s="16" t="str">
        <f t="shared" si="29"/>
        <v/>
      </c>
      <c r="I311" s="16" t="str">
        <f t="shared" si="30"/>
        <v/>
      </c>
      <c r="J311" s="41"/>
    </row>
    <row r="312" spans="3:10">
      <c r="C312" s="18" t="str">
        <f t="shared" si="31"/>
        <v/>
      </c>
      <c r="D312" s="16" t="str">
        <f t="shared" si="35"/>
        <v/>
      </c>
      <c r="E312" s="16" t="str">
        <f t="shared" si="32"/>
        <v/>
      </c>
      <c r="F312" s="17" t="str">
        <f t="shared" si="33"/>
        <v/>
      </c>
      <c r="G312" s="16" t="str">
        <f t="shared" si="34"/>
        <v/>
      </c>
      <c r="H312" s="16" t="str">
        <f t="shared" si="29"/>
        <v/>
      </c>
      <c r="I312" s="16" t="str">
        <f t="shared" si="30"/>
        <v/>
      </c>
      <c r="J312" s="41"/>
    </row>
    <row r="313" spans="3:10">
      <c r="C313" s="18" t="str">
        <f t="shared" si="31"/>
        <v/>
      </c>
      <c r="D313" s="16" t="str">
        <f t="shared" si="35"/>
        <v/>
      </c>
      <c r="E313" s="16" t="str">
        <f t="shared" si="32"/>
        <v/>
      </c>
      <c r="F313" s="17" t="str">
        <f t="shared" si="33"/>
        <v/>
      </c>
      <c r="G313" s="16" t="str">
        <f t="shared" si="34"/>
        <v/>
      </c>
      <c r="H313" s="16" t="str">
        <f t="shared" si="29"/>
        <v/>
      </c>
      <c r="I313" s="16" t="str">
        <f t="shared" si="30"/>
        <v/>
      </c>
      <c r="J313" s="41"/>
    </row>
    <row r="314" spans="3:10">
      <c r="C314" s="18" t="str">
        <f t="shared" si="31"/>
        <v/>
      </c>
      <c r="D314" s="16" t="str">
        <f t="shared" si="35"/>
        <v/>
      </c>
      <c r="E314" s="16" t="str">
        <f t="shared" si="32"/>
        <v/>
      </c>
      <c r="F314" s="17" t="str">
        <f t="shared" si="33"/>
        <v/>
      </c>
      <c r="G314" s="16" t="str">
        <f t="shared" si="34"/>
        <v/>
      </c>
      <c r="H314" s="16" t="str">
        <f t="shared" si="29"/>
        <v/>
      </c>
      <c r="I314" s="16" t="str">
        <f t="shared" si="30"/>
        <v/>
      </c>
      <c r="J314" s="41"/>
    </row>
    <row r="315" spans="3:10">
      <c r="C315" s="18" t="str">
        <f t="shared" si="31"/>
        <v/>
      </c>
      <c r="D315" s="16" t="str">
        <f t="shared" si="35"/>
        <v/>
      </c>
      <c r="E315" s="16" t="str">
        <f t="shared" si="32"/>
        <v/>
      </c>
      <c r="F315" s="17" t="str">
        <f t="shared" si="33"/>
        <v/>
      </c>
      <c r="G315" s="16" t="str">
        <f t="shared" si="34"/>
        <v/>
      </c>
      <c r="H315" s="16" t="str">
        <f t="shared" si="29"/>
        <v/>
      </c>
      <c r="I315" s="16" t="str">
        <f t="shared" si="30"/>
        <v/>
      </c>
      <c r="J315" s="41"/>
    </row>
    <row r="316" spans="3:10">
      <c r="C316" s="18" t="str">
        <f t="shared" si="31"/>
        <v/>
      </c>
      <c r="D316" s="16" t="str">
        <f t="shared" si="35"/>
        <v/>
      </c>
      <c r="E316" s="16" t="str">
        <f t="shared" si="32"/>
        <v/>
      </c>
      <c r="F316" s="17" t="str">
        <f t="shared" si="33"/>
        <v/>
      </c>
      <c r="G316" s="16" t="str">
        <f t="shared" si="34"/>
        <v/>
      </c>
      <c r="H316" s="16" t="str">
        <f t="shared" si="29"/>
        <v/>
      </c>
      <c r="I316" s="16" t="str">
        <f t="shared" si="30"/>
        <v/>
      </c>
      <c r="J316" s="41"/>
    </row>
    <row r="317" spans="3:10">
      <c r="C317" s="18" t="str">
        <f t="shared" si="31"/>
        <v/>
      </c>
      <c r="D317" s="16" t="str">
        <f t="shared" si="35"/>
        <v/>
      </c>
      <c r="E317" s="16" t="str">
        <f t="shared" si="32"/>
        <v/>
      </c>
      <c r="F317" s="17" t="str">
        <f t="shared" si="33"/>
        <v/>
      </c>
      <c r="G317" s="16" t="str">
        <f t="shared" si="34"/>
        <v/>
      </c>
      <c r="H317" s="16" t="str">
        <f t="shared" si="29"/>
        <v/>
      </c>
      <c r="I317" s="16" t="str">
        <f t="shared" si="30"/>
        <v/>
      </c>
      <c r="J317" s="41"/>
    </row>
    <row r="318" spans="3:10">
      <c r="C318" s="18" t="str">
        <f t="shared" si="31"/>
        <v/>
      </c>
      <c r="D318" s="16" t="str">
        <f t="shared" si="35"/>
        <v/>
      </c>
      <c r="E318" s="16" t="str">
        <f t="shared" si="32"/>
        <v/>
      </c>
      <c r="F318" s="17" t="str">
        <f t="shared" si="33"/>
        <v/>
      </c>
      <c r="G318" s="16" t="str">
        <f t="shared" si="34"/>
        <v/>
      </c>
      <c r="H318" s="16" t="str">
        <f t="shared" si="29"/>
        <v/>
      </c>
      <c r="I318" s="16" t="str">
        <f t="shared" si="30"/>
        <v/>
      </c>
      <c r="J318" s="41"/>
    </row>
    <row r="319" spans="3:10">
      <c r="C319" s="18" t="str">
        <f t="shared" si="31"/>
        <v/>
      </c>
      <c r="D319" s="16" t="str">
        <f t="shared" si="35"/>
        <v/>
      </c>
      <c r="E319" s="16" t="str">
        <f t="shared" si="32"/>
        <v/>
      </c>
      <c r="F319" s="17" t="str">
        <f t="shared" si="33"/>
        <v/>
      </c>
      <c r="G319" s="16" t="str">
        <f t="shared" si="34"/>
        <v/>
      </c>
      <c r="H319" s="16" t="str">
        <f t="shared" si="29"/>
        <v/>
      </c>
      <c r="I319" s="16" t="str">
        <f t="shared" si="30"/>
        <v/>
      </c>
      <c r="J319" s="41"/>
    </row>
    <row r="320" spans="3:10">
      <c r="C320" s="18" t="str">
        <f t="shared" si="31"/>
        <v/>
      </c>
      <c r="D320" s="16" t="str">
        <f t="shared" si="35"/>
        <v/>
      </c>
      <c r="E320" s="16" t="str">
        <f t="shared" si="32"/>
        <v/>
      </c>
      <c r="F320" s="17" t="str">
        <f t="shared" si="33"/>
        <v/>
      </c>
      <c r="G320" s="16" t="str">
        <f t="shared" si="34"/>
        <v/>
      </c>
      <c r="H320" s="16" t="str">
        <f t="shared" si="29"/>
        <v/>
      </c>
      <c r="I320" s="16" t="str">
        <f t="shared" si="30"/>
        <v/>
      </c>
      <c r="J320" s="41"/>
    </row>
    <row r="321" spans="3:10">
      <c r="C321" s="18" t="str">
        <f t="shared" si="31"/>
        <v/>
      </c>
      <c r="D321" s="16" t="str">
        <f t="shared" si="35"/>
        <v/>
      </c>
      <c r="E321" s="16" t="str">
        <f t="shared" si="32"/>
        <v/>
      </c>
      <c r="F321" s="17" t="str">
        <f t="shared" si="33"/>
        <v/>
      </c>
      <c r="G321" s="16" t="str">
        <f t="shared" si="34"/>
        <v/>
      </c>
      <c r="H321" s="16" t="str">
        <f t="shared" si="29"/>
        <v/>
      </c>
      <c r="I321" s="16" t="str">
        <f t="shared" si="30"/>
        <v/>
      </c>
      <c r="J321" s="41"/>
    </row>
    <row r="322" spans="3:10">
      <c r="C322" s="18" t="str">
        <f t="shared" si="31"/>
        <v/>
      </c>
      <c r="D322" s="16" t="str">
        <f t="shared" si="35"/>
        <v/>
      </c>
      <c r="E322" s="16" t="str">
        <f t="shared" si="32"/>
        <v/>
      </c>
      <c r="F322" s="17" t="str">
        <f t="shared" si="33"/>
        <v/>
      </c>
      <c r="G322" s="16" t="str">
        <f t="shared" si="34"/>
        <v/>
      </c>
      <c r="H322" s="16" t="str">
        <f t="shared" si="29"/>
        <v/>
      </c>
      <c r="I322" s="16" t="str">
        <f t="shared" si="30"/>
        <v/>
      </c>
      <c r="J322" s="41"/>
    </row>
    <row r="323" spans="3:10">
      <c r="C323" s="18" t="str">
        <f t="shared" si="31"/>
        <v/>
      </c>
      <c r="D323" s="16" t="str">
        <f t="shared" si="35"/>
        <v/>
      </c>
      <c r="E323" s="16" t="str">
        <f t="shared" si="32"/>
        <v/>
      </c>
      <c r="F323" s="17" t="str">
        <f t="shared" si="33"/>
        <v/>
      </c>
      <c r="G323" s="16" t="str">
        <f t="shared" si="34"/>
        <v/>
      </c>
      <c r="H323" s="16" t="str">
        <f t="shared" si="29"/>
        <v/>
      </c>
      <c r="I323" s="16" t="str">
        <f t="shared" si="30"/>
        <v/>
      </c>
      <c r="J323" s="41"/>
    </row>
    <row r="324" spans="3:10">
      <c r="C324" s="18" t="str">
        <f t="shared" si="31"/>
        <v/>
      </c>
      <c r="D324" s="16" t="str">
        <f t="shared" si="35"/>
        <v/>
      </c>
      <c r="E324" s="16" t="str">
        <f t="shared" si="32"/>
        <v/>
      </c>
      <c r="F324" s="17" t="str">
        <f t="shared" si="33"/>
        <v/>
      </c>
      <c r="G324" s="16" t="str">
        <f t="shared" si="34"/>
        <v/>
      </c>
      <c r="H324" s="16" t="str">
        <f t="shared" si="29"/>
        <v/>
      </c>
      <c r="I324" s="16" t="str">
        <f t="shared" si="30"/>
        <v/>
      </c>
      <c r="J324" s="41"/>
    </row>
    <row r="325" spans="3:10">
      <c r="C325" s="18" t="str">
        <f t="shared" si="31"/>
        <v/>
      </c>
      <c r="D325" s="16" t="str">
        <f t="shared" si="35"/>
        <v/>
      </c>
      <c r="E325" s="16" t="str">
        <f t="shared" si="32"/>
        <v/>
      </c>
      <c r="F325" s="17" t="str">
        <f t="shared" si="33"/>
        <v/>
      </c>
      <c r="G325" s="16" t="str">
        <f t="shared" si="34"/>
        <v/>
      </c>
      <c r="H325" s="16" t="str">
        <f t="shared" si="29"/>
        <v/>
      </c>
      <c r="I325" s="16" t="str">
        <f t="shared" si="30"/>
        <v/>
      </c>
      <c r="J325" s="41"/>
    </row>
    <row r="326" spans="3:10">
      <c r="C326" s="18" t="str">
        <f t="shared" si="31"/>
        <v/>
      </c>
      <c r="D326" s="16" t="str">
        <f t="shared" si="35"/>
        <v/>
      </c>
      <c r="E326" s="16" t="str">
        <f t="shared" si="32"/>
        <v/>
      </c>
      <c r="F326" s="17" t="str">
        <f t="shared" si="33"/>
        <v/>
      </c>
      <c r="G326" s="16" t="str">
        <f t="shared" si="34"/>
        <v/>
      </c>
      <c r="H326" s="16" t="str">
        <f t="shared" si="29"/>
        <v/>
      </c>
      <c r="I326" s="16" t="str">
        <f t="shared" si="30"/>
        <v/>
      </c>
      <c r="J326" s="41"/>
    </row>
    <row r="327" spans="3:10">
      <c r="C327" s="18" t="str">
        <f t="shared" si="31"/>
        <v/>
      </c>
      <c r="D327" s="16" t="str">
        <f t="shared" si="35"/>
        <v/>
      </c>
      <c r="E327" s="16" t="str">
        <f t="shared" si="32"/>
        <v/>
      </c>
      <c r="F327" s="17" t="str">
        <f t="shared" si="33"/>
        <v/>
      </c>
      <c r="G327" s="16" t="str">
        <f t="shared" si="34"/>
        <v/>
      </c>
      <c r="H327" s="16" t="str">
        <f t="shared" si="29"/>
        <v/>
      </c>
      <c r="I327" s="16" t="str">
        <f t="shared" si="30"/>
        <v/>
      </c>
      <c r="J327" s="41"/>
    </row>
    <row r="328" spans="3:10">
      <c r="C328" s="18" t="str">
        <f t="shared" si="31"/>
        <v/>
      </c>
      <c r="D328" s="16" t="str">
        <f t="shared" si="35"/>
        <v/>
      </c>
      <c r="E328" s="16" t="str">
        <f t="shared" si="32"/>
        <v/>
      </c>
      <c r="F328" s="17" t="str">
        <f t="shared" si="33"/>
        <v/>
      </c>
      <c r="G328" s="16" t="str">
        <f t="shared" si="34"/>
        <v/>
      </c>
      <c r="H328" s="16" t="str">
        <f t="shared" si="29"/>
        <v/>
      </c>
      <c r="I328" s="16" t="str">
        <f t="shared" si="30"/>
        <v/>
      </c>
      <c r="J328" s="41"/>
    </row>
    <row r="329" spans="3:10">
      <c r="C329" s="18" t="str">
        <f t="shared" si="31"/>
        <v/>
      </c>
      <c r="D329" s="16" t="str">
        <f t="shared" si="35"/>
        <v/>
      </c>
      <c r="E329" s="16" t="str">
        <f t="shared" si="32"/>
        <v/>
      </c>
      <c r="F329" s="17" t="str">
        <f t="shared" si="33"/>
        <v/>
      </c>
      <c r="G329" s="16" t="str">
        <f t="shared" si="34"/>
        <v/>
      </c>
      <c r="H329" s="16" t="str">
        <f t="shared" si="29"/>
        <v/>
      </c>
      <c r="I329" s="16" t="str">
        <f t="shared" si="30"/>
        <v/>
      </c>
      <c r="J329" s="41"/>
    </row>
    <row r="330" spans="3:10">
      <c r="C330" s="18" t="str">
        <f t="shared" si="31"/>
        <v/>
      </c>
      <c r="D330" s="16" t="str">
        <f t="shared" si="35"/>
        <v/>
      </c>
      <c r="E330" s="16" t="str">
        <f t="shared" si="32"/>
        <v/>
      </c>
      <c r="F330" s="17" t="str">
        <f t="shared" si="33"/>
        <v/>
      </c>
      <c r="G330" s="16" t="str">
        <f t="shared" si="34"/>
        <v/>
      </c>
      <c r="H330" s="16" t="str">
        <f t="shared" si="29"/>
        <v/>
      </c>
      <c r="I330" s="16" t="str">
        <f t="shared" si="30"/>
        <v/>
      </c>
      <c r="J330" s="41"/>
    </row>
    <row r="331" spans="3:10">
      <c r="C331" s="18" t="str">
        <f t="shared" si="31"/>
        <v/>
      </c>
      <c r="D331" s="16" t="str">
        <f t="shared" si="35"/>
        <v/>
      </c>
      <c r="E331" s="16" t="str">
        <f t="shared" si="32"/>
        <v/>
      </c>
      <c r="F331" s="17" t="str">
        <f t="shared" si="33"/>
        <v/>
      </c>
      <c r="G331" s="16" t="str">
        <f t="shared" si="34"/>
        <v/>
      </c>
      <c r="H331" s="16" t="str">
        <f t="shared" si="29"/>
        <v/>
      </c>
      <c r="I331" s="16" t="str">
        <f t="shared" si="30"/>
        <v/>
      </c>
      <c r="J331" s="41"/>
    </row>
    <row r="332" spans="3:10">
      <c r="C332" s="18" t="str">
        <f t="shared" si="31"/>
        <v/>
      </c>
      <c r="D332" s="16" t="str">
        <f t="shared" si="35"/>
        <v/>
      </c>
      <c r="E332" s="16" t="str">
        <f t="shared" si="32"/>
        <v/>
      </c>
      <c r="F332" s="17" t="str">
        <f t="shared" si="33"/>
        <v/>
      </c>
      <c r="G332" s="16" t="str">
        <f t="shared" si="34"/>
        <v/>
      </c>
      <c r="H332" s="16" t="str">
        <f t="shared" si="29"/>
        <v/>
      </c>
      <c r="I332" s="16" t="str">
        <f t="shared" si="30"/>
        <v/>
      </c>
      <c r="J332" s="41"/>
    </row>
    <row r="333" spans="3:10">
      <c r="C333" s="18" t="str">
        <f t="shared" si="31"/>
        <v/>
      </c>
      <c r="D333" s="16" t="str">
        <f t="shared" si="35"/>
        <v/>
      </c>
      <c r="E333" s="16" t="str">
        <f t="shared" si="32"/>
        <v/>
      </c>
      <c r="F333" s="17" t="str">
        <f t="shared" si="33"/>
        <v/>
      </c>
      <c r="G333" s="16" t="str">
        <f t="shared" si="34"/>
        <v/>
      </c>
      <c r="H333" s="16" t="str">
        <f t="shared" si="29"/>
        <v/>
      </c>
      <c r="I333" s="16" t="str">
        <f t="shared" si="30"/>
        <v/>
      </c>
      <c r="J333" s="41"/>
    </row>
    <row r="334" spans="3:10">
      <c r="C334" s="18" t="str">
        <f t="shared" si="31"/>
        <v/>
      </c>
      <c r="D334" s="16" t="str">
        <f t="shared" si="35"/>
        <v/>
      </c>
      <c r="E334" s="16" t="str">
        <f t="shared" si="32"/>
        <v/>
      </c>
      <c r="F334" s="17" t="str">
        <f t="shared" si="33"/>
        <v/>
      </c>
      <c r="G334" s="16" t="str">
        <f t="shared" si="34"/>
        <v/>
      </c>
      <c r="H334" s="16" t="str">
        <f t="shared" si="29"/>
        <v/>
      </c>
      <c r="I334" s="16" t="str">
        <f t="shared" si="30"/>
        <v/>
      </c>
      <c r="J334" s="41"/>
    </row>
    <row r="335" spans="3:10">
      <c r="C335" s="18" t="str">
        <f t="shared" si="31"/>
        <v/>
      </c>
      <c r="D335" s="16" t="str">
        <f t="shared" si="35"/>
        <v/>
      </c>
      <c r="E335" s="16" t="str">
        <f t="shared" si="32"/>
        <v/>
      </c>
      <c r="F335" s="17" t="str">
        <f t="shared" si="33"/>
        <v/>
      </c>
      <c r="G335" s="16" t="str">
        <f t="shared" si="34"/>
        <v/>
      </c>
      <c r="H335" s="16" t="str">
        <f t="shared" ref="H335:H340" si="36">IF(C335&lt;=$D$7*$E$5,IF(C335&lt;=$D$9,IF($D$8="Capital e Intereses",0,$G$14*$D$11*$G$11),G334*$D$11*$G$11),"")</f>
        <v/>
      </c>
      <c r="I335" s="16" t="str">
        <f t="shared" ref="I335:I402" si="37">IF(C335="","",IF($E$5*$D$7&gt;=C335,E335*$G$10+F335,E335+F335))</f>
        <v/>
      </c>
      <c r="J335" s="41"/>
    </row>
    <row r="336" spans="3:10">
      <c r="C336" s="18" t="str">
        <f t="shared" ref="C336:C399" si="38">IF(OR(C335=$D$10,C335=""),"",IF($D$8="Capital e Intereses",IF(ISNUMBER(C335),C335+1,IF(OR($D$9="",$D$9=0),1,$D$9+1)),IF(ISNUMBER(C335),C335+1,1)))</f>
        <v/>
      </c>
      <c r="D336" s="16" t="str">
        <f t="shared" si="35"/>
        <v/>
      </c>
      <c r="E336" s="16" t="str">
        <f t="shared" ref="E336:E399" si="39">IF(C336&lt;=$D$10,IF(C336&lt;=$D$9,IF($D$8="Capital e Intereses",0,$G$14*$D$11),G335*$D$11),"")</f>
        <v/>
      </c>
      <c r="F336" s="17" t="str">
        <f t="shared" ref="F336:F399" si="40">IF(C336&lt;=$D$10,D336-E336,"")</f>
        <v/>
      </c>
      <c r="G336" s="16" t="str">
        <f t="shared" ref="G336:G399" si="41">IF(C336&lt;=$D$10,IF(C336&lt;=$D$9,IF($D$8="Capital e Intereses",$G$14*(1+$D$11)^C336,G335-F336),G335-F336),"")</f>
        <v/>
      </c>
      <c r="H336" s="16" t="str">
        <f t="shared" si="36"/>
        <v/>
      </c>
      <c r="I336" s="16" t="str">
        <f t="shared" si="37"/>
        <v/>
      </c>
      <c r="J336" s="41"/>
    </row>
    <row r="337" spans="3:10">
      <c r="C337" s="18" t="str">
        <f t="shared" si="38"/>
        <v/>
      </c>
      <c r="D337" s="16" t="str">
        <f t="shared" si="35"/>
        <v/>
      </c>
      <c r="E337" s="16" t="str">
        <f t="shared" si="39"/>
        <v/>
      </c>
      <c r="F337" s="17" t="str">
        <f t="shared" si="40"/>
        <v/>
      </c>
      <c r="G337" s="16" t="str">
        <f t="shared" si="41"/>
        <v/>
      </c>
      <c r="H337" s="16" t="str">
        <f t="shared" si="36"/>
        <v/>
      </c>
      <c r="I337" s="16" t="str">
        <f t="shared" si="37"/>
        <v/>
      </c>
      <c r="J337" s="41"/>
    </row>
    <row r="338" spans="3:10">
      <c r="C338" s="18" t="str">
        <f t="shared" si="38"/>
        <v/>
      </c>
      <c r="D338" s="16" t="str">
        <f t="shared" ref="D338:D401" si="42">IF(C338&lt;=$D$10,IF(C338&lt;=$D$9,IF($D$8="Capital e Intereses",0,$G$14*$D$11),IF($D$8="Capital",($G$14/PV($D$11,$D$10-$D$9,-1)),$G$14*(1+$D$11)^$D$9/PV($D$11,$D$10-$D$9,-1))),"")</f>
        <v/>
      </c>
      <c r="E338" s="16" t="str">
        <f t="shared" si="39"/>
        <v/>
      </c>
      <c r="F338" s="17" t="str">
        <f t="shared" si="40"/>
        <v/>
      </c>
      <c r="G338" s="16" t="str">
        <f t="shared" si="41"/>
        <v/>
      </c>
      <c r="H338" s="16" t="str">
        <f t="shared" si="36"/>
        <v/>
      </c>
      <c r="I338" s="16" t="str">
        <f t="shared" si="37"/>
        <v/>
      </c>
      <c r="J338" s="41"/>
    </row>
    <row r="339" spans="3:10">
      <c r="C339" s="18" t="str">
        <f t="shared" si="38"/>
        <v/>
      </c>
      <c r="D339" s="16" t="str">
        <f t="shared" si="42"/>
        <v/>
      </c>
      <c r="E339" s="16" t="str">
        <f t="shared" si="39"/>
        <v/>
      </c>
      <c r="F339" s="17" t="str">
        <f t="shared" si="40"/>
        <v/>
      </c>
      <c r="G339" s="16" t="str">
        <f t="shared" si="41"/>
        <v/>
      </c>
      <c r="H339" s="16" t="str">
        <f t="shared" si="36"/>
        <v/>
      </c>
      <c r="I339" s="16" t="str">
        <f t="shared" si="37"/>
        <v/>
      </c>
      <c r="J339" s="41"/>
    </row>
    <row r="340" spans="3:10">
      <c r="C340" s="18" t="str">
        <f t="shared" si="38"/>
        <v/>
      </c>
      <c r="D340" s="16" t="str">
        <f t="shared" si="42"/>
        <v/>
      </c>
      <c r="E340" s="16" t="str">
        <f t="shared" si="39"/>
        <v/>
      </c>
      <c r="F340" s="17" t="str">
        <f t="shared" si="40"/>
        <v/>
      </c>
      <c r="G340" s="16" t="str">
        <f t="shared" si="41"/>
        <v/>
      </c>
      <c r="H340" s="16" t="str">
        <f t="shared" si="36"/>
        <v/>
      </c>
      <c r="I340" s="16" t="str">
        <f t="shared" si="37"/>
        <v/>
      </c>
      <c r="J340" s="41"/>
    </row>
    <row r="341" spans="3:10">
      <c r="C341" s="18" t="str">
        <f t="shared" si="38"/>
        <v/>
      </c>
      <c r="D341" s="16" t="str">
        <f t="shared" si="42"/>
        <v/>
      </c>
      <c r="E341" s="16" t="str">
        <f t="shared" si="39"/>
        <v/>
      </c>
      <c r="F341" s="17" t="str">
        <f t="shared" si="40"/>
        <v/>
      </c>
      <c r="G341" s="16" t="str">
        <f t="shared" si="41"/>
        <v/>
      </c>
      <c r="H341" s="16" t="str">
        <f t="shared" ref="H341:H400" si="43">IF(C341&lt;=$D$10,IF(C341&lt;=$D$9,IF($D$8="Capital e Intereses",0,$G$14*$D$11*$G$11),G340*$D$11*$G$11),"")</f>
        <v/>
      </c>
      <c r="I341" s="16" t="str">
        <f t="shared" si="37"/>
        <v/>
      </c>
      <c r="J341" s="41"/>
    </row>
    <row r="342" spans="3:10">
      <c r="C342" s="18" t="str">
        <f t="shared" si="38"/>
        <v/>
      </c>
      <c r="D342" s="16" t="str">
        <f t="shared" si="42"/>
        <v/>
      </c>
      <c r="E342" s="16" t="str">
        <f t="shared" si="39"/>
        <v/>
      </c>
      <c r="F342" s="17" t="str">
        <f t="shared" si="40"/>
        <v/>
      </c>
      <c r="G342" s="16" t="str">
        <f t="shared" si="41"/>
        <v/>
      </c>
      <c r="H342" s="16" t="str">
        <f t="shared" si="43"/>
        <v/>
      </c>
      <c r="I342" s="16" t="str">
        <f t="shared" si="37"/>
        <v/>
      </c>
      <c r="J342" s="41"/>
    </row>
    <row r="343" spans="3:10">
      <c r="C343" s="18" t="str">
        <f t="shared" si="38"/>
        <v/>
      </c>
      <c r="D343" s="16" t="str">
        <f t="shared" si="42"/>
        <v/>
      </c>
      <c r="E343" s="16" t="str">
        <f t="shared" si="39"/>
        <v/>
      </c>
      <c r="F343" s="17" t="str">
        <f t="shared" si="40"/>
        <v/>
      </c>
      <c r="G343" s="16" t="str">
        <f t="shared" si="41"/>
        <v/>
      </c>
      <c r="H343" s="16" t="str">
        <f t="shared" si="43"/>
        <v/>
      </c>
      <c r="I343" s="16" t="str">
        <f t="shared" si="37"/>
        <v/>
      </c>
      <c r="J343" s="41"/>
    </row>
    <row r="344" spans="3:10">
      <c r="C344" s="18" t="str">
        <f t="shared" si="38"/>
        <v/>
      </c>
      <c r="D344" s="16" t="str">
        <f t="shared" si="42"/>
        <v/>
      </c>
      <c r="E344" s="16" t="str">
        <f t="shared" si="39"/>
        <v/>
      </c>
      <c r="F344" s="17" t="str">
        <f t="shared" si="40"/>
        <v/>
      </c>
      <c r="G344" s="16" t="str">
        <f t="shared" si="41"/>
        <v/>
      </c>
      <c r="H344" s="16" t="str">
        <f t="shared" si="43"/>
        <v/>
      </c>
      <c r="I344" s="16" t="str">
        <f t="shared" si="37"/>
        <v/>
      </c>
      <c r="J344" s="41"/>
    </row>
    <row r="345" spans="3:10">
      <c r="C345" s="18" t="str">
        <f t="shared" si="38"/>
        <v/>
      </c>
      <c r="D345" s="16" t="str">
        <f t="shared" si="42"/>
        <v/>
      </c>
      <c r="E345" s="16" t="str">
        <f t="shared" si="39"/>
        <v/>
      </c>
      <c r="F345" s="17" t="str">
        <f t="shared" si="40"/>
        <v/>
      </c>
      <c r="G345" s="16" t="str">
        <f t="shared" si="41"/>
        <v/>
      </c>
      <c r="H345" s="16" t="str">
        <f t="shared" si="43"/>
        <v/>
      </c>
      <c r="I345" s="16" t="str">
        <f t="shared" si="37"/>
        <v/>
      </c>
      <c r="J345" s="41"/>
    </row>
    <row r="346" spans="3:10">
      <c r="C346" s="18" t="str">
        <f t="shared" si="38"/>
        <v/>
      </c>
      <c r="D346" s="16" t="str">
        <f t="shared" si="42"/>
        <v/>
      </c>
      <c r="E346" s="16" t="str">
        <f t="shared" si="39"/>
        <v/>
      </c>
      <c r="F346" s="17" t="str">
        <f t="shared" si="40"/>
        <v/>
      </c>
      <c r="G346" s="16" t="str">
        <f t="shared" si="41"/>
        <v/>
      </c>
      <c r="H346" s="16" t="str">
        <f t="shared" si="43"/>
        <v/>
      </c>
      <c r="I346" s="16" t="str">
        <f t="shared" si="37"/>
        <v/>
      </c>
      <c r="J346" s="41"/>
    </row>
    <row r="347" spans="3:10">
      <c r="C347" s="18" t="str">
        <f t="shared" si="38"/>
        <v/>
      </c>
      <c r="D347" s="16" t="str">
        <f t="shared" si="42"/>
        <v/>
      </c>
      <c r="E347" s="16" t="str">
        <f t="shared" si="39"/>
        <v/>
      </c>
      <c r="F347" s="17" t="str">
        <f t="shared" si="40"/>
        <v/>
      </c>
      <c r="G347" s="16" t="str">
        <f t="shared" si="41"/>
        <v/>
      </c>
      <c r="H347" s="16" t="str">
        <f t="shared" si="43"/>
        <v/>
      </c>
      <c r="I347" s="16" t="str">
        <f t="shared" si="37"/>
        <v/>
      </c>
      <c r="J347" s="41"/>
    </row>
    <row r="348" spans="3:10">
      <c r="C348" s="18" t="str">
        <f t="shared" si="38"/>
        <v/>
      </c>
      <c r="D348" s="16" t="str">
        <f t="shared" si="42"/>
        <v/>
      </c>
      <c r="E348" s="16" t="str">
        <f t="shared" si="39"/>
        <v/>
      </c>
      <c r="F348" s="17" t="str">
        <f t="shared" si="40"/>
        <v/>
      </c>
      <c r="G348" s="16" t="str">
        <f t="shared" si="41"/>
        <v/>
      </c>
      <c r="H348" s="16" t="str">
        <f t="shared" si="43"/>
        <v/>
      </c>
      <c r="I348" s="16" t="str">
        <f t="shared" si="37"/>
        <v/>
      </c>
      <c r="J348" s="41"/>
    </row>
    <row r="349" spans="3:10">
      <c r="C349" s="18" t="str">
        <f t="shared" si="38"/>
        <v/>
      </c>
      <c r="D349" s="16" t="str">
        <f t="shared" si="42"/>
        <v/>
      </c>
      <c r="E349" s="16" t="str">
        <f t="shared" si="39"/>
        <v/>
      </c>
      <c r="F349" s="17" t="str">
        <f t="shared" si="40"/>
        <v/>
      </c>
      <c r="G349" s="16" t="str">
        <f t="shared" si="41"/>
        <v/>
      </c>
      <c r="H349" s="16" t="str">
        <f t="shared" si="43"/>
        <v/>
      </c>
      <c r="I349" s="16" t="str">
        <f t="shared" si="37"/>
        <v/>
      </c>
      <c r="J349" s="41"/>
    </row>
    <row r="350" spans="3:10">
      <c r="C350" s="18" t="str">
        <f t="shared" si="38"/>
        <v/>
      </c>
      <c r="D350" s="16" t="str">
        <f t="shared" si="42"/>
        <v/>
      </c>
      <c r="E350" s="16" t="str">
        <f t="shared" si="39"/>
        <v/>
      </c>
      <c r="F350" s="17" t="str">
        <f t="shared" si="40"/>
        <v/>
      </c>
      <c r="G350" s="16" t="str">
        <f t="shared" si="41"/>
        <v/>
      </c>
      <c r="H350" s="16" t="str">
        <f t="shared" si="43"/>
        <v/>
      </c>
      <c r="I350" s="16" t="str">
        <f t="shared" si="37"/>
        <v/>
      </c>
      <c r="J350" s="41"/>
    </row>
    <row r="351" spans="3:10">
      <c r="C351" s="18" t="str">
        <f t="shared" si="38"/>
        <v/>
      </c>
      <c r="D351" s="16" t="str">
        <f t="shared" si="42"/>
        <v/>
      </c>
      <c r="E351" s="16" t="str">
        <f t="shared" si="39"/>
        <v/>
      </c>
      <c r="F351" s="17" t="str">
        <f t="shared" si="40"/>
        <v/>
      </c>
      <c r="G351" s="16" t="str">
        <f t="shared" si="41"/>
        <v/>
      </c>
      <c r="H351" s="16" t="str">
        <f t="shared" si="43"/>
        <v/>
      </c>
      <c r="I351" s="16" t="str">
        <f t="shared" si="37"/>
        <v/>
      </c>
      <c r="J351" s="41"/>
    </row>
    <row r="352" spans="3:10">
      <c r="C352" s="18" t="str">
        <f t="shared" si="38"/>
        <v/>
      </c>
      <c r="D352" s="16" t="str">
        <f t="shared" si="42"/>
        <v/>
      </c>
      <c r="E352" s="16" t="str">
        <f t="shared" si="39"/>
        <v/>
      </c>
      <c r="F352" s="17" t="str">
        <f t="shared" si="40"/>
        <v/>
      </c>
      <c r="G352" s="16" t="str">
        <f t="shared" si="41"/>
        <v/>
      </c>
      <c r="H352" s="16" t="str">
        <f t="shared" si="43"/>
        <v/>
      </c>
      <c r="I352" s="16" t="str">
        <f t="shared" si="37"/>
        <v/>
      </c>
      <c r="J352" s="41"/>
    </row>
    <row r="353" spans="3:10">
      <c r="C353" s="18" t="str">
        <f t="shared" si="38"/>
        <v/>
      </c>
      <c r="D353" s="16" t="str">
        <f t="shared" si="42"/>
        <v/>
      </c>
      <c r="E353" s="16" t="str">
        <f t="shared" si="39"/>
        <v/>
      </c>
      <c r="F353" s="17" t="str">
        <f t="shared" si="40"/>
        <v/>
      </c>
      <c r="G353" s="16" t="str">
        <f t="shared" si="41"/>
        <v/>
      </c>
      <c r="H353" s="16" t="str">
        <f t="shared" si="43"/>
        <v/>
      </c>
      <c r="I353" s="16" t="str">
        <f t="shared" si="37"/>
        <v/>
      </c>
      <c r="J353" s="41"/>
    </row>
    <row r="354" spans="3:10">
      <c r="C354" s="18" t="str">
        <f t="shared" si="38"/>
        <v/>
      </c>
      <c r="D354" s="16" t="str">
        <f t="shared" si="42"/>
        <v/>
      </c>
      <c r="E354" s="16" t="str">
        <f t="shared" si="39"/>
        <v/>
      </c>
      <c r="F354" s="17" t="str">
        <f t="shared" si="40"/>
        <v/>
      </c>
      <c r="G354" s="16" t="str">
        <f t="shared" si="41"/>
        <v/>
      </c>
      <c r="H354" s="16" t="str">
        <f t="shared" si="43"/>
        <v/>
      </c>
      <c r="I354" s="16" t="str">
        <f t="shared" si="37"/>
        <v/>
      </c>
      <c r="J354" s="41"/>
    </row>
    <row r="355" spans="3:10">
      <c r="C355" s="18" t="str">
        <f t="shared" si="38"/>
        <v/>
      </c>
      <c r="D355" s="16" t="str">
        <f t="shared" si="42"/>
        <v/>
      </c>
      <c r="E355" s="16" t="str">
        <f t="shared" si="39"/>
        <v/>
      </c>
      <c r="F355" s="17" t="str">
        <f t="shared" si="40"/>
        <v/>
      </c>
      <c r="G355" s="16" t="str">
        <f t="shared" si="41"/>
        <v/>
      </c>
      <c r="H355" s="16" t="str">
        <f t="shared" si="43"/>
        <v/>
      </c>
      <c r="I355" s="16" t="str">
        <f t="shared" si="37"/>
        <v/>
      </c>
      <c r="J355" s="41"/>
    </row>
    <row r="356" spans="3:10">
      <c r="C356" s="18" t="str">
        <f t="shared" si="38"/>
        <v/>
      </c>
      <c r="D356" s="16" t="str">
        <f t="shared" si="42"/>
        <v/>
      </c>
      <c r="E356" s="16" t="str">
        <f t="shared" si="39"/>
        <v/>
      </c>
      <c r="F356" s="17" t="str">
        <f t="shared" si="40"/>
        <v/>
      </c>
      <c r="G356" s="16" t="str">
        <f t="shared" si="41"/>
        <v/>
      </c>
      <c r="H356" s="16" t="str">
        <f t="shared" si="43"/>
        <v/>
      </c>
      <c r="I356" s="16" t="str">
        <f t="shared" si="37"/>
        <v/>
      </c>
      <c r="J356" s="41"/>
    </row>
    <row r="357" spans="3:10">
      <c r="C357" s="18" t="str">
        <f t="shared" si="38"/>
        <v/>
      </c>
      <c r="D357" s="16" t="str">
        <f t="shared" si="42"/>
        <v/>
      </c>
      <c r="E357" s="16" t="str">
        <f t="shared" si="39"/>
        <v/>
      </c>
      <c r="F357" s="17" t="str">
        <f t="shared" si="40"/>
        <v/>
      </c>
      <c r="G357" s="16" t="str">
        <f t="shared" si="41"/>
        <v/>
      </c>
      <c r="H357" s="16" t="str">
        <f t="shared" si="43"/>
        <v/>
      </c>
      <c r="I357" s="16" t="str">
        <f t="shared" si="37"/>
        <v/>
      </c>
      <c r="J357" s="41"/>
    </row>
    <row r="358" spans="3:10">
      <c r="C358" s="18" t="str">
        <f t="shared" si="38"/>
        <v/>
      </c>
      <c r="D358" s="16" t="str">
        <f t="shared" si="42"/>
        <v/>
      </c>
      <c r="E358" s="16" t="str">
        <f t="shared" si="39"/>
        <v/>
      </c>
      <c r="F358" s="17" t="str">
        <f t="shared" si="40"/>
        <v/>
      </c>
      <c r="G358" s="16" t="str">
        <f t="shared" si="41"/>
        <v/>
      </c>
      <c r="H358" s="16" t="str">
        <f t="shared" si="43"/>
        <v/>
      </c>
      <c r="I358" s="16" t="str">
        <f t="shared" si="37"/>
        <v/>
      </c>
      <c r="J358" s="41"/>
    </row>
    <row r="359" spans="3:10">
      <c r="C359" s="18" t="str">
        <f t="shared" si="38"/>
        <v/>
      </c>
      <c r="D359" s="16" t="str">
        <f t="shared" si="42"/>
        <v/>
      </c>
      <c r="E359" s="16" t="str">
        <f t="shared" si="39"/>
        <v/>
      </c>
      <c r="F359" s="17" t="str">
        <f t="shared" si="40"/>
        <v/>
      </c>
      <c r="G359" s="16" t="str">
        <f t="shared" si="41"/>
        <v/>
      </c>
      <c r="H359" s="16" t="str">
        <f t="shared" si="43"/>
        <v/>
      </c>
      <c r="I359" s="16" t="str">
        <f t="shared" si="37"/>
        <v/>
      </c>
      <c r="J359" s="41"/>
    </row>
    <row r="360" spans="3:10">
      <c r="C360" s="18" t="str">
        <f t="shared" si="38"/>
        <v/>
      </c>
      <c r="D360" s="16" t="str">
        <f t="shared" si="42"/>
        <v/>
      </c>
      <c r="E360" s="16" t="str">
        <f t="shared" si="39"/>
        <v/>
      </c>
      <c r="F360" s="17" t="str">
        <f t="shared" si="40"/>
        <v/>
      </c>
      <c r="G360" s="16" t="str">
        <f t="shared" si="41"/>
        <v/>
      </c>
      <c r="H360" s="16" t="str">
        <f t="shared" si="43"/>
        <v/>
      </c>
      <c r="I360" s="16" t="str">
        <f t="shared" si="37"/>
        <v/>
      </c>
      <c r="J360" s="41"/>
    </row>
    <row r="361" spans="3:10">
      <c r="C361" s="18" t="str">
        <f t="shared" si="38"/>
        <v/>
      </c>
      <c r="D361" s="16" t="str">
        <f t="shared" si="42"/>
        <v/>
      </c>
      <c r="E361" s="16" t="str">
        <f t="shared" si="39"/>
        <v/>
      </c>
      <c r="F361" s="17" t="str">
        <f t="shared" si="40"/>
        <v/>
      </c>
      <c r="G361" s="16" t="str">
        <f t="shared" si="41"/>
        <v/>
      </c>
      <c r="H361" s="16" t="str">
        <f t="shared" si="43"/>
        <v/>
      </c>
      <c r="I361" s="16" t="str">
        <f t="shared" si="37"/>
        <v/>
      </c>
      <c r="J361" s="41"/>
    </row>
    <row r="362" spans="3:10">
      <c r="C362" s="18" t="str">
        <f t="shared" si="38"/>
        <v/>
      </c>
      <c r="D362" s="16" t="str">
        <f t="shared" si="42"/>
        <v/>
      </c>
      <c r="E362" s="16" t="str">
        <f t="shared" si="39"/>
        <v/>
      </c>
      <c r="F362" s="17" t="str">
        <f t="shared" si="40"/>
        <v/>
      </c>
      <c r="G362" s="16" t="str">
        <f t="shared" si="41"/>
        <v/>
      </c>
      <c r="H362" s="16" t="str">
        <f t="shared" si="43"/>
        <v/>
      </c>
      <c r="I362" s="16" t="str">
        <f t="shared" si="37"/>
        <v/>
      </c>
      <c r="J362" s="41"/>
    </row>
    <row r="363" spans="3:10">
      <c r="C363" s="18" t="str">
        <f t="shared" si="38"/>
        <v/>
      </c>
      <c r="D363" s="16" t="str">
        <f t="shared" si="42"/>
        <v/>
      </c>
      <c r="E363" s="16" t="str">
        <f t="shared" si="39"/>
        <v/>
      </c>
      <c r="F363" s="17" t="str">
        <f t="shared" si="40"/>
        <v/>
      </c>
      <c r="G363" s="16" t="str">
        <f t="shared" si="41"/>
        <v/>
      </c>
      <c r="H363" s="16" t="str">
        <f t="shared" si="43"/>
        <v/>
      </c>
      <c r="I363" s="16" t="str">
        <f t="shared" si="37"/>
        <v/>
      </c>
      <c r="J363" s="41"/>
    </row>
    <row r="364" spans="3:10">
      <c r="C364" s="18" t="str">
        <f t="shared" si="38"/>
        <v/>
      </c>
      <c r="D364" s="16" t="str">
        <f t="shared" si="42"/>
        <v/>
      </c>
      <c r="E364" s="16" t="str">
        <f t="shared" si="39"/>
        <v/>
      </c>
      <c r="F364" s="17" t="str">
        <f t="shared" si="40"/>
        <v/>
      </c>
      <c r="G364" s="16" t="str">
        <f t="shared" si="41"/>
        <v/>
      </c>
      <c r="H364" s="16" t="str">
        <f t="shared" si="43"/>
        <v/>
      </c>
      <c r="I364" s="16" t="str">
        <f t="shared" si="37"/>
        <v/>
      </c>
      <c r="J364" s="41"/>
    </row>
    <row r="365" spans="3:10">
      <c r="C365" s="18" t="str">
        <f t="shared" si="38"/>
        <v/>
      </c>
      <c r="D365" s="16" t="str">
        <f t="shared" si="42"/>
        <v/>
      </c>
      <c r="E365" s="16" t="str">
        <f t="shared" si="39"/>
        <v/>
      </c>
      <c r="F365" s="17" t="str">
        <f t="shared" si="40"/>
        <v/>
      </c>
      <c r="G365" s="16" t="str">
        <f t="shared" si="41"/>
        <v/>
      </c>
      <c r="H365" s="16" t="str">
        <f t="shared" si="43"/>
        <v/>
      </c>
      <c r="I365" s="16" t="str">
        <f t="shared" si="37"/>
        <v/>
      </c>
      <c r="J365" s="41"/>
    </row>
    <row r="366" spans="3:10">
      <c r="C366" s="18" t="str">
        <f t="shared" si="38"/>
        <v/>
      </c>
      <c r="D366" s="16" t="str">
        <f t="shared" si="42"/>
        <v/>
      </c>
      <c r="E366" s="16" t="str">
        <f t="shared" si="39"/>
        <v/>
      </c>
      <c r="F366" s="17" t="str">
        <f t="shared" si="40"/>
        <v/>
      </c>
      <c r="G366" s="16" t="str">
        <f t="shared" si="41"/>
        <v/>
      </c>
      <c r="H366" s="16" t="str">
        <f t="shared" si="43"/>
        <v/>
      </c>
      <c r="I366" s="16" t="str">
        <f t="shared" si="37"/>
        <v/>
      </c>
      <c r="J366" s="41"/>
    </row>
    <row r="367" spans="3:10">
      <c r="C367" s="18" t="str">
        <f t="shared" si="38"/>
        <v/>
      </c>
      <c r="D367" s="16" t="str">
        <f t="shared" si="42"/>
        <v/>
      </c>
      <c r="E367" s="16" t="str">
        <f t="shared" si="39"/>
        <v/>
      </c>
      <c r="F367" s="17" t="str">
        <f t="shared" si="40"/>
        <v/>
      </c>
      <c r="G367" s="16" t="str">
        <f t="shared" si="41"/>
        <v/>
      </c>
      <c r="H367" s="16" t="str">
        <f t="shared" si="43"/>
        <v/>
      </c>
      <c r="I367" s="16" t="str">
        <f t="shared" si="37"/>
        <v/>
      </c>
      <c r="J367" s="41"/>
    </row>
    <row r="368" spans="3:10">
      <c r="C368" s="18" t="str">
        <f t="shared" si="38"/>
        <v/>
      </c>
      <c r="D368" s="16" t="str">
        <f t="shared" si="42"/>
        <v/>
      </c>
      <c r="E368" s="16" t="str">
        <f t="shared" si="39"/>
        <v/>
      </c>
      <c r="F368" s="17" t="str">
        <f t="shared" si="40"/>
        <v/>
      </c>
      <c r="G368" s="16" t="str">
        <f t="shared" si="41"/>
        <v/>
      </c>
      <c r="H368" s="16" t="str">
        <f t="shared" si="43"/>
        <v/>
      </c>
      <c r="I368" s="16" t="str">
        <f t="shared" si="37"/>
        <v/>
      </c>
      <c r="J368" s="41"/>
    </row>
    <row r="369" spans="3:10">
      <c r="C369" s="18" t="str">
        <f t="shared" si="38"/>
        <v/>
      </c>
      <c r="D369" s="16" t="str">
        <f t="shared" si="42"/>
        <v/>
      </c>
      <c r="E369" s="16" t="str">
        <f t="shared" si="39"/>
        <v/>
      </c>
      <c r="F369" s="17" t="str">
        <f t="shared" si="40"/>
        <v/>
      </c>
      <c r="G369" s="16" t="str">
        <f t="shared" si="41"/>
        <v/>
      </c>
      <c r="H369" s="16" t="str">
        <f t="shared" si="43"/>
        <v/>
      </c>
      <c r="I369" s="16" t="str">
        <f t="shared" si="37"/>
        <v/>
      </c>
      <c r="J369" s="41"/>
    </row>
    <row r="370" spans="3:10">
      <c r="C370" s="18" t="str">
        <f t="shared" si="38"/>
        <v/>
      </c>
      <c r="D370" s="16" t="str">
        <f t="shared" si="42"/>
        <v/>
      </c>
      <c r="E370" s="16" t="str">
        <f t="shared" si="39"/>
        <v/>
      </c>
      <c r="F370" s="17" t="str">
        <f t="shared" si="40"/>
        <v/>
      </c>
      <c r="G370" s="16" t="str">
        <f t="shared" si="41"/>
        <v/>
      </c>
      <c r="H370" s="16" t="str">
        <f t="shared" si="43"/>
        <v/>
      </c>
      <c r="I370" s="16" t="str">
        <f t="shared" si="37"/>
        <v/>
      </c>
      <c r="J370" s="41"/>
    </row>
    <row r="371" spans="3:10">
      <c r="C371" s="18" t="str">
        <f t="shared" si="38"/>
        <v/>
      </c>
      <c r="D371" s="16" t="str">
        <f t="shared" si="42"/>
        <v/>
      </c>
      <c r="E371" s="16" t="str">
        <f t="shared" si="39"/>
        <v/>
      </c>
      <c r="F371" s="17" t="str">
        <f t="shared" si="40"/>
        <v/>
      </c>
      <c r="G371" s="16" t="str">
        <f t="shared" si="41"/>
        <v/>
      </c>
      <c r="H371" s="16" t="str">
        <f t="shared" si="43"/>
        <v/>
      </c>
      <c r="I371" s="16" t="str">
        <f t="shared" si="37"/>
        <v/>
      </c>
      <c r="J371" s="41"/>
    </row>
    <row r="372" spans="3:10">
      <c r="C372" s="18" t="str">
        <f t="shared" si="38"/>
        <v/>
      </c>
      <c r="D372" s="16" t="str">
        <f t="shared" si="42"/>
        <v/>
      </c>
      <c r="E372" s="16" t="str">
        <f t="shared" si="39"/>
        <v/>
      </c>
      <c r="F372" s="17" t="str">
        <f t="shared" si="40"/>
        <v/>
      </c>
      <c r="G372" s="16" t="str">
        <f t="shared" si="41"/>
        <v/>
      </c>
      <c r="H372" s="16" t="str">
        <f t="shared" si="43"/>
        <v/>
      </c>
      <c r="I372" s="16" t="str">
        <f t="shared" si="37"/>
        <v/>
      </c>
      <c r="J372" s="41"/>
    </row>
    <row r="373" spans="3:10">
      <c r="C373" s="18" t="str">
        <f t="shared" si="38"/>
        <v/>
      </c>
      <c r="D373" s="16" t="str">
        <f t="shared" si="42"/>
        <v/>
      </c>
      <c r="E373" s="16" t="str">
        <f t="shared" si="39"/>
        <v/>
      </c>
      <c r="F373" s="17" t="str">
        <f t="shared" si="40"/>
        <v/>
      </c>
      <c r="G373" s="16" t="str">
        <f t="shared" si="41"/>
        <v/>
      </c>
      <c r="H373" s="16" t="str">
        <f t="shared" si="43"/>
        <v/>
      </c>
      <c r="I373" s="16" t="str">
        <f t="shared" si="37"/>
        <v/>
      </c>
      <c r="J373" s="41"/>
    </row>
    <row r="374" spans="3:10">
      <c r="C374" s="18" t="str">
        <f t="shared" si="38"/>
        <v/>
      </c>
      <c r="D374" s="16" t="str">
        <f t="shared" si="42"/>
        <v/>
      </c>
      <c r="E374" s="16" t="str">
        <f t="shared" si="39"/>
        <v/>
      </c>
      <c r="F374" s="17" t="str">
        <f t="shared" si="40"/>
        <v/>
      </c>
      <c r="G374" s="16" t="str">
        <f t="shared" si="41"/>
        <v/>
      </c>
      <c r="H374" s="16" t="str">
        <f t="shared" si="43"/>
        <v/>
      </c>
      <c r="I374" s="16" t="str">
        <f t="shared" si="37"/>
        <v/>
      </c>
      <c r="J374" s="41"/>
    </row>
    <row r="375" spans="3:10">
      <c r="C375" s="18" t="str">
        <f t="shared" si="38"/>
        <v/>
      </c>
      <c r="D375" s="16" t="str">
        <f t="shared" si="42"/>
        <v/>
      </c>
      <c r="E375" s="16" t="str">
        <f t="shared" si="39"/>
        <v/>
      </c>
      <c r="F375" s="17" t="str">
        <f t="shared" si="40"/>
        <v/>
      </c>
      <c r="G375" s="16" t="str">
        <f t="shared" si="41"/>
        <v/>
      </c>
      <c r="H375" s="16" t="str">
        <f t="shared" si="43"/>
        <v/>
      </c>
      <c r="I375" s="16" t="str">
        <f t="shared" si="37"/>
        <v/>
      </c>
      <c r="J375" s="41"/>
    </row>
    <row r="376" spans="3:10">
      <c r="C376" s="18" t="str">
        <f t="shared" si="38"/>
        <v/>
      </c>
      <c r="D376" s="16" t="str">
        <f t="shared" si="42"/>
        <v/>
      </c>
      <c r="E376" s="16" t="str">
        <f t="shared" si="39"/>
        <v/>
      </c>
      <c r="F376" s="17" t="str">
        <f t="shared" si="40"/>
        <v/>
      </c>
      <c r="G376" s="16" t="str">
        <f t="shared" si="41"/>
        <v/>
      </c>
      <c r="H376" s="16" t="str">
        <f t="shared" si="43"/>
        <v/>
      </c>
      <c r="I376" s="16" t="str">
        <f t="shared" si="37"/>
        <v/>
      </c>
      <c r="J376" s="41"/>
    </row>
    <row r="377" spans="3:10">
      <c r="C377" s="18" t="str">
        <f t="shared" si="38"/>
        <v/>
      </c>
      <c r="D377" s="16" t="str">
        <f t="shared" si="42"/>
        <v/>
      </c>
      <c r="E377" s="16" t="str">
        <f t="shared" si="39"/>
        <v/>
      </c>
      <c r="F377" s="17" t="str">
        <f t="shared" si="40"/>
        <v/>
      </c>
      <c r="G377" s="16" t="str">
        <f t="shared" si="41"/>
        <v/>
      </c>
      <c r="H377" s="16" t="str">
        <f t="shared" si="43"/>
        <v/>
      </c>
      <c r="I377" s="16" t="str">
        <f t="shared" si="37"/>
        <v/>
      </c>
      <c r="J377" s="41"/>
    </row>
    <row r="378" spans="3:10">
      <c r="C378" s="18" t="str">
        <f t="shared" si="38"/>
        <v/>
      </c>
      <c r="D378" s="16" t="str">
        <f t="shared" si="42"/>
        <v/>
      </c>
      <c r="E378" s="16" t="str">
        <f t="shared" si="39"/>
        <v/>
      </c>
      <c r="F378" s="17" t="str">
        <f t="shared" si="40"/>
        <v/>
      </c>
      <c r="G378" s="16" t="str">
        <f t="shared" si="41"/>
        <v/>
      </c>
      <c r="H378" s="16" t="str">
        <f t="shared" si="43"/>
        <v/>
      </c>
      <c r="I378" s="16" t="str">
        <f t="shared" si="37"/>
        <v/>
      </c>
      <c r="J378" s="41"/>
    </row>
    <row r="379" spans="3:10">
      <c r="C379" s="18" t="str">
        <f t="shared" si="38"/>
        <v/>
      </c>
      <c r="D379" s="16" t="str">
        <f t="shared" si="42"/>
        <v/>
      </c>
      <c r="E379" s="16" t="str">
        <f t="shared" si="39"/>
        <v/>
      </c>
      <c r="F379" s="17" t="str">
        <f t="shared" si="40"/>
        <v/>
      </c>
      <c r="G379" s="16" t="str">
        <f t="shared" si="41"/>
        <v/>
      </c>
      <c r="H379" s="16" t="str">
        <f t="shared" si="43"/>
        <v/>
      </c>
      <c r="I379" s="16" t="str">
        <f t="shared" si="37"/>
        <v/>
      </c>
      <c r="J379" s="41"/>
    </row>
    <row r="380" spans="3:10">
      <c r="C380" s="18" t="str">
        <f t="shared" si="38"/>
        <v/>
      </c>
      <c r="D380" s="16" t="str">
        <f t="shared" si="42"/>
        <v/>
      </c>
      <c r="E380" s="16" t="str">
        <f t="shared" si="39"/>
        <v/>
      </c>
      <c r="F380" s="17" t="str">
        <f t="shared" si="40"/>
        <v/>
      </c>
      <c r="G380" s="16" t="str">
        <f t="shared" si="41"/>
        <v/>
      </c>
      <c r="H380" s="16" t="str">
        <f t="shared" si="43"/>
        <v/>
      </c>
      <c r="I380" s="16" t="str">
        <f t="shared" si="37"/>
        <v/>
      </c>
      <c r="J380" s="41"/>
    </row>
    <row r="381" spans="3:10">
      <c r="C381" s="18" t="str">
        <f t="shared" si="38"/>
        <v/>
      </c>
      <c r="D381" s="16" t="str">
        <f t="shared" si="42"/>
        <v/>
      </c>
      <c r="E381" s="16" t="str">
        <f t="shared" si="39"/>
        <v/>
      </c>
      <c r="F381" s="17" t="str">
        <f t="shared" si="40"/>
        <v/>
      </c>
      <c r="G381" s="16" t="str">
        <f t="shared" si="41"/>
        <v/>
      </c>
      <c r="H381" s="16" t="str">
        <f t="shared" si="43"/>
        <v/>
      </c>
      <c r="I381" s="16" t="str">
        <f t="shared" si="37"/>
        <v/>
      </c>
      <c r="J381" s="41"/>
    </row>
    <row r="382" spans="3:10">
      <c r="C382" s="18" t="str">
        <f t="shared" si="38"/>
        <v/>
      </c>
      <c r="D382" s="16" t="str">
        <f t="shared" si="42"/>
        <v/>
      </c>
      <c r="E382" s="16" t="str">
        <f t="shared" si="39"/>
        <v/>
      </c>
      <c r="F382" s="17" t="str">
        <f t="shared" si="40"/>
        <v/>
      </c>
      <c r="G382" s="16" t="str">
        <f t="shared" si="41"/>
        <v/>
      </c>
      <c r="H382" s="16" t="str">
        <f t="shared" si="43"/>
        <v/>
      </c>
      <c r="I382" s="16" t="str">
        <f t="shared" si="37"/>
        <v/>
      </c>
      <c r="J382" s="41"/>
    </row>
    <row r="383" spans="3:10">
      <c r="C383" s="18" t="str">
        <f t="shared" si="38"/>
        <v/>
      </c>
      <c r="D383" s="16" t="str">
        <f t="shared" si="42"/>
        <v/>
      </c>
      <c r="E383" s="16" t="str">
        <f t="shared" si="39"/>
        <v/>
      </c>
      <c r="F383" s="17" t="str">
        <f t="shared" si="40"/>
        <v/>
      </c>
      <c r="G383" s="16" t="str">
        <f t="shared" si="41"/>
        <v/>
      </c>
      <c r="H383" s="16" t="str">
        <f t="shared" si="43"/>
        <v/>
      </c>
      <c r="I383" s="16" t="str">
        <f t="shared" si="37"/>
        <v/>
      </c>
      <c r="J383" s="41"/>
    </row>
    <row r="384" spans="3:10">
      <c r="C384" s="18" t="str">
        <f t="shared" si="38"/>
        <v/>
      </c>
      <c r="D384" s="16" t="str">
        <f t="shared" si="42"/>
        <v/>
      </c>
      <c r="E384" s="16" t="str">
        <f t="shared" si="39"/>
        <v/>
      </c>
      <c r="F384" s="17" t="str">
        <f t="shared" si="40"/>
        <v/>
      </c>
      <c r="G384" s="16" t="str">
        <f t="shared" si="41"/>
        <v/>
      </c>
      <c r="H384" s="16" t="str">
        <f t="shared" si="43"/>
        <v/>
      </c>
      <c r="I384" s="16" t="str">
        <f t="shared" si="37"/>
        <v/>
      </c>
      <c r="J384" s="41"/>
    </row>
    <row r="385" spans="3:10">
      <c r="C385" s="18" t="str">
        <f t="shared" si="38"/>
        <v/>
      </c>
      <c r="D385" s="16" t="str">
        <f t="shared" si="42"/>
        <v/>
      </c>
      <c r="E385" s="16" t="str">
        <f t="shared" si="39"/>
        <v/>
      </c>
      <c r="F385" s="17" t="str">
        <f t="shared" si="40"/>
        <v/>
      </c>
      <c r="G385" s="16" t="str">
        <f t="shared" si="41"/>
        <v/>
      </c>
      <c r="H385" s="16" t="str">
        <f t="shared" si="43"/>
        <v/>
      </c>
      <c r="I385" s="16" t="str">
        <f t="shared" si="37"/>
        <v/>
      </c>
      <c r="J385" s="41"/>
    </row>
    <row r="386" spans="3:10">
      <c r="C386" s="18" t="str">
        <f t="shared" si="38"/>
        <v/>
      </c>
      <c r="D386" s="16" t="str">
        <f t="shared" si="42"/>
        <v/>
      </c>
      <c r="E386" s="16" t="str">
        <f t="shared" si="39"/>
        <v/>
      </c>
      <c r="F386" s="17" t="str">
        <f t="shared" si="40"/>
        <v/>
      </c>
      <c r="G386" s="16" t="str">
        <f t="shared" si="41"/>
        <v/>
      </c>
      <c r="H386" s="16" t="str">
        <f t="shared" si="43"/>
        <v/>
      </c>
      <c r="I386" s="16" t="str">
        <f t="shared" si="37"/>
        <v/>
      </c>
      <c r="J386" s="41"/>
    </row>
    <row r="387" spans="3:10">
      <c r="C387" s="18" t="str">
        <f t="shared" si="38"/>
        <v/>
      </c>
      <c r="D387" s="16" t="str">
        <f t="shared" si="42"/>
        <v/>
      </c>
      <c r="E387" s="16" t="str">
        <f t="shared" si="39"/>
        <v/>
      </c>
      <c r="F387" s="17" t="str">
        <f t="shared" si="40"/>
        <v/>
      </c>
      <c r="G387" s="16" t="str">
        <f t="shared" si="41"/>
        <v/>
      </c>
      <c r="H387" s="16" t="str">
        <f t="shared" si="43"/>
        <v/>
      </c>
      <c r="I387" s="16" t="str">
        <f t="shared" si="37"/>
        <v/>
      </c>
      <c r="J387" s="41"/>
    </row>
    <row r="388" spans="3:10">
      <c r="C388" s="18" t="str">
        <f t="shared" si="38"/>
        <v/>
      </c>
      <c r="D388" s="16" t="str">
        <f t="shared" si="42"/>
        <v/>
      </c>
      <c r="E388" s="16" t="str">
        <f t="shared" si="39"/>
        <v/>
      </c>
      <c r="F388" s="17" t="str">
        <f t="shared" si="40"/>
        <v/>
      </c>
      <c r="G388" s="16" t="str">
        <f t="shared" si="41"/>
        <v/>
      </c>
      <c r="H388" s="16" t="str">
        <f t="shared" si="43"/>
        <v/>
      </c>
      <c r="I388" s="16" t="str">
        <f t="shared" si="37"/>
        <v/>
      </c>
      <c r="J388" s="41"/>
    </row>
    <row r="389" spans="3:10">
      <c r="C389" s="18" t="str">
        <f t="shared" si="38"/>
        <v/>
      </c>
      <c r="D389" s="16" t="str">
        <f t="shared" si="42"/>
        <v/>
      </c>
      <c r="E389" s="16" t="str">
        <f t="shared" si="39"/>
        <v/>
      </c>
      <c r="F389" s="17" t="str">
        <f t="shared" si="40"/>
        <v/>
      </c>
      <c r="G389" s="16" t="str">
        <f t="shared" si="41"/>
        <v/>
      </c>
      <c r="H389" s="16" t="str">
        <f t="shared" si="43"/>
        <v/>
      </c>
      <c r="I389" s="16" t="str">
        <f t="shared" si="37"/>
        <v/>
      </c>
      <c r="J389" s="41"/>
    </row>
    <row r="390" spans="3:10">
      <c r="C390" s="18" t="str">
        <f t="shared" si="38"/>
        <v/>
      </c>
      <c r="D390" s="16" t="str">
        <f t="shared" si="42"/>
        <v/>
      </c>
      <c r="E390" s="16" t="str">
        <f t="shared" si="39"/>
        <v/>
      </c>
      <c r="F390" s="17" t="str">
        <f t="shared" si="40"/>
        <v/>
      </c>
      <c r="G390" s="16" t="str">
        <f t="shared" si="41"/>
        <v/>
      </c>
      <c r="H390" s="16" t="str">
        <f t="shared" si="43"/>
        <v/>
      </c>
      <c r="I390" s="16" t="str">
        <f t="shared" si="37"/>
        <v/>
      </c>
      <c r="J390" s="41"/>
    </row>
    <row r="391" spans="3:10">
      <c r="C391" s="18" t="str">
        <f t="shared" si="38"/>
        <v/>
      </c>
      <c r="D391" s="16" t="str">
        <f t="shared" si="42"/>
        <v/>
      </c>
      <c r="E391" s="16" t="str">
        <f t="shared" si="39"/>
        <v/>
      </c>
      <c r="F391" s="17" t="str">
        <f t="shared" si="40"/>
        <v/>
      </c>
      <c r="G391" s="16" t="str">
        <f t="shared" si="41"/>
        <v/>
      </c>
      <c r="H391" s="16" t="str">
        <f t="shared" si="43"/>
        <v/>
      </c>
      <c r="I391" s="16" t="str">
        <f t="shared" si="37"/>
        <v/>
      </c>
      <c r="J391" s="41"/>
    </row>
    <row r="392" spans="3:10">
      <c r="C392" s="18" t="str">
        <f t="shared" si="38"/>
        <v/>
      </c>
      <c r="D392" s="16" t="str">
        <f t="shared" si="42"/>
        <v/>
      </c>
      <c r="E392" s="16" t="str">
        <f t="shared" si="39"/>
        <v/>
      </c>
      <c r="F392" s="17" t="str">
        <f t="shared" si="40"/>
        <v/>
      </c>
      <c r="G392" s="16" t="str">
        <f t="shared" si="41"/>
        <v/>
      </c>
      <c r="H392" s="16" t="str">
        <f t="shared" si="43"/>
        <v/>
      </c>
      <c r="I392" s="16" t="str">
        <f t="shared" si="37"/>
        <v/>
      </c>
      <c r="J392" s="41"/>
    </row>
    <row r="393" spans="3:10">
      <c r="C393" s="18" t="str">
        <f t="shared" si="38"/>
        <v/>
      </c>
      <c r="D393" s="16" t="str">
        <f t="shared" si="42"/>
        <v/>
      </c>
      <c r="E393" s="16" t="str">
        <f t="shared" si="39"/>
        <v/>
      </c>
      <c r="F393" s="17" t="str">
        <f t="shared" si="40"/>
        <v/>
      </c>
      <c r="G393" s="16" t="str">
        <f t="shared" si="41"/>
        <v/>
      </c>
      <c r="H393" s="16" t="str">
        <f t="shared" si="43"/>
        <v/>
      </c>
      <c r="I393" s="16" t="str">
        <f t="shared" si="37"/>
        <v/>
      </c>
      <c r="J393" s="41"/>
    </row>
    <row r="394" spans="3:10">
      <c r="C394" s="18" t="str">
        <f t="shared" si="38"/>
        <v/>
      </c>
      <c r="D394" s="16" t="str">
        <f t="shared" si="42"/>
        <v/>
      </c>
      <c r="E394" s="16" t="str">
        <f t="shared" si="39"/>
        <v/>
      </c>
      <c r="F394" s="17" t="str">
        <f t="shared" si="40"/>
        <v/>
      </c>
      <c r="G394" s="16" t="str">
        <f t="shared" si="41"/>
        <v/>
      </c>
      <c r="H394" s="16" t="str">
        <f t="shared" si="43"/>
        <v/>
      </c>
      <c r="I394" s="16" t="str">
        <f t="shared" si="37"/>
        <v/>
      </c>
      <c r="J394" s="41"/>
    </row>
    <row r="395" spans="3:10">
      <c r="C395" s="18" t="str">
        <f t="shared" si="38"/>
        <v/>
      </c>
      <c r="D395" s="16" t="str">
        <f t="shared" si="42"/>
        <v/>
      </c>
      <c r="E395" s="16" t="str">
        <f t="shared" si="39"/>
        <v/>
      </c>
      <c r="F395" s="17" t="str">
        <f t="shared" si="40"/>
        <v/>
      </c>
      <c r="G395" s="16" t="str">
        <f t="shared" si="41"/>
        <v/>
      </c>
      <c r="H395" s="16" t="str">
        <f t="shared" si="43"/>
        <v/>
      </c>
      <c r="I395" s="16" t="str">
        <f t="shared" si="37"/>
        <v/>
      </c>
      <c r="J395" s="41"/>
    </row>
    <row r="396" spans="3:10">
      <c r="C396" s="18" t="str">
        <f t="shared" si="38"/>
        <v/>
      </c>
      <c r="D396" s="16" t="str">
        <f t="shared" si="42"/>
        <v/>
      </c>
      <c r="E396" s="16" t="str">
        <f t="shared" si="39"/>
        <v/>
      </c>
      <c r="F396" s="17" t="str">
        <f t="shared" si="40"/>
        <v/>
      </c>
      <c r="G396" s="16" t="str">
        <f t="shared" si="41"/>
        <v/>
      </c>
      <c r="H396" s="16" t="str">
        <f t="shared" si="43"/>
        <v/>
      </c>
      <c r="I396" s="16" t="str">
        <f t="shared" si="37"/>
        <v/>
      </c>
      <c r="J396" s="41"/>
    </row>
    <row r="397" spans="3:10">
      <c r="C397" s="18" t="str">
        <f t="shared" si="38"/>
        <v/>
      </c>
      <c r="D397" s="16" t="str">
        <f t="shared" si="42"/>
        <v/>
      </c>
      <c r="E397" s="16" t="str">
        <f t="shared" si="39"/>
        <v/>
      </c>
      <c r="F397" s="17" t="str">
        <f t="shared" si="40"/>
        <v/>
      </c>
      <c r="G397" s="16" t="str">
        <f t="shared" si="41"/>
        <v/>
      </c>
      <c r="H397" s="16" t="str">
        <f t="shared" si="43"/>
        <v/>
      </c>
      <c r="I397" s="16" t="str">
        <f t="shared" si="37"/>
        <v/>
      </c>
      <c r="J397" s="41"/>
    </row>
    <row r="398" spans="3:10">
      <c r="C398" s="18" t="str">
        <f t="shared" si="38"/>
        <v/>
      </c>
      <c r="D398" s="16" t="str">
        <f t="shared" si="42"/>
        <v/>
      </c>
      <c r="E398" s="16" t="str">
        <f t="shared" si="39"/>
        <v/>
      </c>
      <c r="F398" s="17" t="str">
        <f t="shared" si="40"/>
        <v/>
      </c>
      <c r="G398" s="16" t="str">
        <f t="shared" si="41"/>
        <v/>
      </c>
      <c r="H398" s="16" t="str">
        <f t="shared" si="43"/>
        <v/>
      </c>
      <c r="I398" s="16" t="str">
        <f t="shared" si="37"/>
        <v/>
      </c>
      <c r="J398" s="41"/>
    </row>
    <row r="399" spans="3:10">
      <c r="C399" s="18" t="str">
        <f t="shared" si="38"/>
        <v/>
      </c>
      <c r="D399" s="16" t="str">
        <f t="shared" si="42"/>
        <v/>
      </c>
      <c r="E399" s="16" t="str">
        <f t="shared" si="39"/>
        <v/>
      </c>
      <c r="F399" s="17" t="str">
        <f t="shared" si="40"/>
        <v/>
      </c>
      <c r="G399" s="16" t="str">
        <f t="shared" si="41"/>
        <v/>
      </c>
      <c r="H399" s="16" t="str">
        <f t="shared" si="43"/>
        <v/>
      </c>
      <c r="I399" s="16" t="str">
        <f t="shared" si="37"/>
        <v/>
      </c>
      <c r="J399" s="41"/>
    </row>
    <row r="400" spans="3:10">
      <c r="C400" s="18" t="str">
        <f t="shared" ref="C400:C401" si="44">IF(OR(C399=$D$10,C399=""),"",IF($D$8="Capital e Intereses",IF(ISNUMBER(C399),C399+1,IF(OR($D$9="",$D$9=0),1,$D$9+1)),IF(ISNUMBER(C399),C399+1,1)))</f>
        <v/>
      </c>
      <c r="D400" s="16" t="str">
        <f t="shared" si="42"/>
        <v/>
      </c>
      <c r="E400" s="16" t="str">
        <f t="shared" ref="E400:E401" si="45">IF(C400&lt;=$D$10,IF(C400&lt;=$D$9,IF($D$8="Capital e Intereses",0,$G$14*$D$11),G399*$D$11),"")</f>
        <v/>
      </c>
      <c r="F400" s="17" t="str">
        <f t="shared" ref="F400:F401" si="46">IF(C400&lt;=$D$10,D400-E400,"")</f>
        <v/>
      </c>
      <c r="G400" s="16" t="str">
        <f t="shared" ref="G400:G401" si="47">IF(C400&lt;=$D$10,IF(C400&lt;=$D$9,IF($D$8="Capital e Intereses",$G$14*(1+$D$11)^C400,G399-F400),G399-F400),"")</f>
        <v/>
      </c>
      <c r="H400" s="16" t="str">
        <f t="shared" si="43"/>
        <v/>
      </c>
      <c r="I400" s="16" t="str">
        <f t="shared" si="37"/>
        <v/>
      </c>
      <c r="J400" s="41"/>
    </row>
    <row r="401" spans="3:10">
      <c r="C401" s="18" t="str">
        <f t="shared" si="44"/>
        <v/>
      </c>
      <c r="D401" s="16" t="str">
        <f t="shared" si="42"/>
        <v/>
      </c>
      <c r="E401" s="16" t="str">
        <f t="shared" si="45"/>
        <v/>
      </c>
      <c r="F401" s="17" t="str">
        <f t="shared" si="46"/>
        <v/>
      </c>
      <c r="G401" s="16" t="str">
        <f t="shared" si="47"/>
        <v/>
      </c>
      <c r="I401" s="16" t="str">
        <f t="shared" si="37"/>
        <v/>
      </c>
      <c r="J401" s="41"/>
    </row>
    <row r="402" spans="3:10">
      <c r="C402" s="11"/>
      <c r="D402" s="19"/>
      <c r="E402" s="19"/>
      <c r="F402" s="19"/>
      <c r="G402" s="19"/>
      <c r="I402" s="16" t="str">
        <f t="shared" si="37"/>
        <v/>
      </c>
      <c r="J402" s="41"/>
    </row>
    <row r="403" spans="3:10">
      <c r="C403" s="11"/>
      <c r="D403" s="19"/>
      <c r="E403" s="19"/>
      <c r="F403" s="19"/>
      <c r="G403" s="19"/>
    </row>
    <row r="404" spans="3:10">
      <c r="C404" s="11"/>
      <c r="D404" s="19"/>
      <c r="E404" s="19"/>
      <c r="F404" s="19"/>
      <c r="G404" s="19"/>
    </row>
    <row r="405" spans="3:10">
      <c r="C405" s="11"/>
      <c r="D405" s="19"/>
      <c r="E405" s="19"/>
      <c r="F405" s="19"/>
      <c r="G405" s="19"/>
    </row>
    <row r="406" spans="3:10">
      <c r="C406" s="11"/>
      <c r="D406" s="19"/>
      <c r="E406" s="19"/>
      <c r="F406" s="19"/>
      <c r="G406" s="19"/>
    </row>
    <row r="407" spans="3:10">
      <c r="C407" s="11"/>
      <c r="D407" s="19"/>
      <c r="E407" s="19"/>
      <c r="F407" s="19"/>
      <c r="G407" s="19"/>
    </row>
    <row r="408" spans="3:10">
      <c r="C408" s="11"/>
      <c r="D408" s="19"/>
      <c r="E408" s="19"/>
      <c r="F408" s="19"/>
      <c r="G408" s="19"/>
    </row>
    <row r="409" spans="3:10">
      <c r="C409" s="11"/>
      <c r="D409" s="19"/>
      <c r="E409" s="19"/>
      <c r="F409" s="19"/>
      <c r="G409" s="19"/>
    </row>
    <row r="410" spans="3:10">
      <c r="C410" s="11"/>
      <c r="D410" s="19"/>
      <c r="E410" s="19"/>
      <c r="F410" s="19"/>
      <c r="G410" s="19"/>
    </row>
    <row r="411" spans="3:10">
      <c r="C411" s="11"/>
      <c r="D411" s="19"/>
      <c r="E411" s="19"/>
      <c r="F411" s="19"/>
      <c r="G411" s="19"/>
    </row>
    <row r="412" spans="3:10">
      <c r="C412" s="11"/>
      <c r="D412" s="19"/>
      <c r="E412" s="19"/>
      <c r="F412" s="19"/>
      <c r="G412" s="19"/>
    </row>
    <row r="413" spans="3:10">
      <c r="C413" s="11"/>
      <c r="D413" s="19"/>
      <c r="E413" s="19"/>
      <c r="F413" s="19"/>
      <c r="G413" s="19"/>
    </row>
    <row r="414" spans="3:10">
      <c r="C414" s="11"/>
      <c r="D414" s="19"/>
      <c r="E414" s="19"/>
      <c r="F414" s="19"/>
      <c r="G414" s="19"/>
    </row>
    <row r="415" spans="3:10">
      <c r="C415" s="11"/>
      <c r="D415" s="19"/>
      <c r="E415" s="19"/>
      <c r="F415" s="19"/>
      <c r="G415" s="19"/>
    </row>
    <row r="416" spans="3:10">
      <c r="C416" s="11"/>
      <c r="D416" s="19"/>
      <c r="E416" s="19"/>
      <c r="F416" s="19"/>
      <c r="G416" s="19"/>
    </row>
    <row r="417" spans="3:7">
      <c r="C417" s="11"/>
      <c r="D417" s="19"/>
      <c r="E417" s="19"/>
      <c r="F417" s="19"/>
      <c r="G417" s="19"/>
    </row>
    <row r="418" spans="3:7">
      <c r="C418" s="11"/>
      <c r="D418" s="19"/>
      <c r="E418" s="19"/>
      <c r="F418" s="19"/>
      <c r="G418" s="19"/>
    </row>
    <row r="419" spans="3:7">
      <c r="C419" s="11"/>
      <c r="D419" s="19"/>
      <c r="E419" s="19"/>
      <c r="F419" s="19"/>
      <c r="G419" s="19"/>
    </row>
    <row r="420" spans="3:7">
      <c r="C420" s="11"/>
      <c r="D420" s="19"/>
      <c r="E420" s="19"/>
      <c r="F420" s="19"/>
      <c r="G420" s="19"/>
    </row>
    <row r="421" spans="3:7">
      <c r="C421" s="11"/>
      <c r="D421" s="19"/>
      <c r="E421" s="19"/>
      <c r="F421" s="19"/>
      <c r="G421" s="19"/>
    </row>
    <row r="422" spans="3:7">
      <c r="C422" s="11"/>
      <c r="D422" s="19"/>
      <c r="E422" s="19"/>
      <c r="F422" s="19"/>
      <c r="G422" s="19"/>
    </row>
    <row r="423" spans="3:7">
      <c r="C423" s="11"/>
      <c r="D423" s="19"/>
      <c r="E423" s="19"/>
      <c r="F423" s="19"/>
      <c r="G423" s="19"/>
    </row>
    <row r="424" spans="3:7">
      <c r="C424" s="11"/>
      <c r="D424" s="19"/>
      <c r="E424" s="19"/>
      <c r="F424" s="19"/>
      <c r="G424" s="19"/>
    </row>
    <row r="425" spans="3:7">
      <c r="C425" s="11"/>
      <c r="D425" s="19"/>
      <c r="E425" s="19"/>
      <c r="F425" s="19"/>
      <c r="G425" s="19"/>
    </row>
    <row r="426" spans="3:7">
      <c r="C426" s="11"/>
      <c r="D426" s="19"/>
      <c r="E426" s="19"/>
      <c r="F426" s="19"/>
      <c r="G426" s="19"/>
    </row>
    <row r="427" spans="3:7">
      <c r="C427" s="11"/>
      <c r="D427" s="19"/>
      <c r="E427" s="19"/>
      <c r="F427" s="19"/>
      <c r="G427" s="19"/>
    </row>
    <row r="428" spans="3:7">
      <c r="C428" s="11"/>
      <c r="D428" s="19"/>
      <c r="E428" s="19"/>
      <c r="F428" s="19"/>
      <c r="G428" s="19"/>
    </row>
    <row r="429" spans="3:7">
      <c r="C429" s="11"/>
      <c r="D429" s="19"/>
      <c r="E429" s="19"/>
      <c r="F429" s="19"/>
      <c r="G429" s="19"/>
    </row>
    <row r="430" spans="3:7">
      <c r="C430" s="11"/>
      <c r="D430" s="19"/>
      <c r="E430" s="19"/>
      <c r="F430" s="19"/>
      <c r="G430" s="19"/>
    </row>
    <row r="431" spans="3:7">
      <c r="C431" s="11"/>
      <c r="D431" s="19"/>
      <c r="E431" s="19"/>
      <c r="F431" s="19"/>
      <c r="G431" s="19"/>
    </row>
    <row r="432" spans="3:7">
      <c r="C432" s="11"/>
      <c r="D432" s="19"/>
      <c r="E432" s="19"/>
      <c r="F432" s="19"/>
      <c r="G432" s="19"/>
    </row>
    <row r="433" spans="3:7">
      <c r="C433" s="11"/>
      <c r="D433" s="19"/>
      <c r="E433" s="19"/>
      <c r="F433" s="19"/>
      <c r="G433" s="19"/>
    </row>
    <row r="434" spans="3:7">
      <c r="C434" s="11"/>
      <c r="D434" s="19"/>
      <c r="E434" s="19"/>
      <c r="F434" s="19"/>
      <c r="G434" s="19"/>
    </row>
    <row r="435" spans="3:7">
      <c r="C435" s="11"/>
      <c r="D435" s="19"/>
      <c r="E435" s="19"/>
      <c r="F435" s="19"/>
      <c r="G435" s="19"/>
    </row>
    <row r="436" spans="3:7">
      <c r="C436" s="11"/>
      <c r="D436" s="19"/>
      <c r="E436" s="19"/>
      <c r="F436" s="19"/>
      <c r="G436" s="19"/>
    </row>
    <row r="437" spans="3:7">
      <c r="C437" s="11"/>
      <c r="D437" s="19"/>
      <c r="E437" s="19"/>
      <c r="F437" s="19"/>
      <c r="G437" s="19"/>
    </row>
    <row r="438" spans="3:7">
      <c r="C438" s="11"/>
      <c r="D438" s="19"/>
      <c r="E438" s="19"/>
      <c r="F438" s="19"/>
      <c r="G438" s="19"/>
    </row>
    <row r="439" spans="3:7">
      <c r="C439" s="11"/>
      <c r="D439" s="19"/>
      <c r="E439" s="19"/>
      <c r="F439" s="19"/>
      <c r="G439" s="19"/>
    </row>
    <row r="440" spans="3:7">
      <c r="C440" s="11"/>
      <c r="D440" s="19"/>
      <c r="E440" s="19"/>
      <c r="F440" s="19"/>
      <c r="G440" s="19"/>
    </row>
    <row r="441" spans="3:7">
      <c r="C441" s="11"/>
      <c r="D441" s="19"/>
      <c r="E441" s="19"/>
      <c r="F441" s="19"/>
      <c r="G441" s="19"/>
    </row>
    <row r="442" spans="3:7">
      <c r="C442" s="11"/>
      <c r="D442" s="19"/>
      <c r="E442" s="19"/>
      <c r="F442" s="19"/>
      <c r="G442" s="19"/>
    </row>
    <row r="443" spans="3:7">
      <c r="C443" s="11"/>
      <c r="D443" s="19"/>
      <c r="E443" s="19"/>
      <c r="F443" s="19"/>
      <c r="G443" s="19"/>
    </row>
    <row r="444" spans="3:7">
      <c r="C444" s="11"/>
      <c r="D444" s="19"/>
      <c r="E444" s="19"/>
      <c r="F444" s="19"/>
      <c r="G444" s="19"/>
    </row>
    <row r="445" spans="3:7">
      <c r="C445" s="11"/>
      <c r="D445" s="19"/>
      <c r="E445" s="19"/>
      <c r="F445" s="19"/>
      <c r="G445" s="19"/>
    </row>
    <row r="446" spans="3:7">
      <c r="C446" s="11"/>
      <c r="D446" s="19"/>
      <c r="E446" s="19"/>
      <c r="F446" s="19"/>
      <c r="G446" s="19"/>
    </row>
    <row r="447" spans="3:7">
      <c r="C447" s="11"/>
      <c r="D447" s="19"/>
      <c r="E447" s="19"/>
      <c r="F447" s="19"/>
      <c r="G447" s="19"/>
    </row>
    <row r="448" spans="3:7">
      <c r="C448" s="11"/>
      <c r="D448" s="19"/>
      <c r="E448" s="19"/>
      <c r="F448" s="19"/>
      <c r="G448" s="19"/>
    </row>
    <row r="449" spans="3:7">
      <c r="C449" s="11"/>
      <c r="D449" s="19"/>
      <c r="E449" s="19"/>
      <c r="F449" s="19"/>
      <c r="G449" s="19"/>
    </row>
    <row r="450" spans="3:7">
      <c r="C450" s="11"/>
      <c r="D450" s="19"/>
      <c r="E450" s="19"/>
      <c r="F450" s="19"/>
      <c r="G450" s="19"/>
    </row>
    <row r="451" spans="3:7">
      <c r="C451" s="11"/>
      <c r="D451" s="19"/>
      <c r="E451" s="19"/>
      <c r="F451" s="19"/>
      <c r="G451" s="19"/>
    </row>
    <row r="452" spans="3:7">
      <c r="C452" s="11"/>
      <c r="D452" s="19"/>
      <c r="E452" s="19"/>
      <c r="F452" s="19"/>
      <c r="G452" s="19"/>
    </row>
    <row r="453" spans="3:7">
      <c r="C453" s="11"/>
      <c r="D453" s="19"/>
      <c r="E453" s="19"/>
      <c r="F453" s="19"/>
      <c r="G453" s="19"/>
    </row>
    <row r="454" spans="3:7">
      <c r="C454" s="11"/>
      <c r="D454" s="19"/>
      <c r="E454" s="19"/>
      <c r="F454" s="19"/>
      <c r="G454" s="19"/>
    </row>
    <row r="455" spans="3:7">
      <c r="C455" s="11"/>
      <c r="D455" s="19"/>
      <c r="E455" s="19"/>
      <c r="F455" s="19"/>
      <c r="G455" s="19"/>
    </row>
    <row r="456" spans="3:7">
      <c r="C456" s="11"/>
      <c r="D456" s="19"/>
      <c r="E456" s="19"/>
      <c r="F456" s="19"/>
      <c r="G456" s="19"/>
    </row>
    <row r="457" spans="3:7">
      <c r="C457" s="11"/>
      <c r="D457" s="19"/>
      <c r="E457" s="19"/>
      <c r="F457" s="19"/>
      <c r="G457" s="19"/>
    </row>
    <row r="458" spans="3:7">
      <c r="C458" s="11"/>
      <c r="D458" s="19"/>
      <c r="E458" s="19"/>
      <c r="F458" s="19"/>
      <c r="G458" s="19"/>
    </row>
    <row r="459" spans="3:7">
      <c r="C459" s="11"/>
      <c r="D459" s="19"/>
      <c r="E459" s="19"/>
      <c r="F459" s="19"/>
      <c r="G459" s="19"/>
    </row>
    <row r="460" spans="3:7">
      <c r="C460" s="11"/>
      <c r="D460" s="19"/>
      <c r="E460" s="19"/>
      <c r="F460" s="19"/>
      <c r="G460" s="19"/>
    </row>
    <row r="461" spans="3:7">
      <c r="C461" s="11"/>
      <c r="D461" s="19"/>
      <c r="E461" s="19"/>
      <c r="F461" s="19"/>
      <c r="G461" s="19"/>
    </row>
    <row r="462" spans="3:7">
      <c r="C462" s="11"/>
      <c r="D462" s="19"/>
      <c r="E462" s="19"/>
      <c r="F462" s="19"/>
      <c r="G462" s="19"/>
    </row>
    <row r="463" spans="3:7">
      <c r="C463" s="11"/>
      <c r="D463" s="19"/>
      <c r="E463" s="19"/>
      <c r="F463" s="19"/>
      <c r="G463" s="19"/>
    </row>
    <row r="464" spans="3:7">
      <c r="C464" s="11"/>
      <c r="D464" s="19"/>
      <c r="E464" s="19"/>
      <c r="F464" s="19"/>
      <c r="G464" s="19"/>
    </row>
    <row r="465" spans="3:7">
      <c r="C465" s="11"/>
      <c r="D465" s="19"/>
      <c r="E465" s="19"/>
      <c r="F465" s="19"/>
      <c r="G465" s="19"/>
    </row>
    <row r="466" spans="3:7">
      <c r="C466" s="11"/>
      <c r="D466" s="19"/>
      <c r="E466" s="19"/>
      <c r="F466" s="19"/>
      <c r="G466" s="19"/>
    </row>
    <row r="467" spans="3:7">
      <c r="C467" s="11"/>
      <c r="D467" s="19"/>
      <c r="E467" s="19"/>
      <c r="F467" s="19"/>
      <c r="G467" s="19"/>
    </row>
    <row r="468" spans="3:7">
      <c r="C468" s="11"/>
      <c r="D468" s="19"/>
      <c r="E468" s="19"/>
      <c r="F468" s="19"/>
      <c r="G468" s="19"/>
    </row>
    <row r="469" spans="3:7">
      <c r="C469" s="11"/>
      <c r="D469" s="19"/>
      <c r="E469" s="19"/>
      <c r="F469" s="19"/>
      <c r="G469" s="19"/>
    </row>
    <row r="470" spans="3:7">
      <c r="C470" s="11"/>
      <c r="D470" s="19"/>
      <c r="E470" s="19"/>
      <c r="F470" s="19"/>
      <c r="G470" s="19"/>
    </row>
    <row r="471" spans="3:7">
      <c r="C471" s="11"/>
      <c r="D471" s="19"/>
      <c r="E471" s="19"/>
      <c r="F471" s="19"/>
      <c r="G471" s="19"/>
    </row>
    <row r="472" spans="3:7">
      <c r="C472" s="11"/>
      <c r="D472" s="19"/>
      <c r="E472" s="19"/>
      <c r="F472" s="19"/>
      <c r="G472" s="19"/>
    </row>
    <row r="473" spans="3:7">
      <c r="C473" s="11"/>
      <c r="D473" s="19"/>
      <c r="E473" s="19"/>
      <c r="F473" s="19"/>
      <c r="G473" s="19"/>
    </row>
    <row r="474" spans="3:7">
      <c r="C474" s="11"/>
      <c r="D474" s="19"/>
      <c r="E474" s="19"/>
      <c r="F474" s="19"/>
      <c r="G474" s="19"/>
    </row>
    <row r="475" spans="3:7">
      <c r="C475" s="11"/>
      <c r="D475" s="19"/>
      <c r="E475" s="19"/>
      <c r="F475" s="19"/>
      <c r="G475" s="19"/>
    </row>
    <row r="476" spans="3:7">
      <c r="C476" s="11"/>
      <c r="D476" s="19"/>
      <c r="E476" s="19"/>
      <c r="F476" s="19"/>
      <c r="G476" s="19"/>
    </row>
    <row r="477" spans="3:7">
      <c r="C477" s="11"/>
      <c r="D477" s="19"/>
      <c r="E477" s="19"/>
      <c r="F477" s="19"/>
      <c r="G477" s="19"/>
    </row>
    <row r="478" spans="3:7">
      <c r="C478" s="11"/>
      <c r="D478" s="19"/>
      <c r="E478" s="19"/>
      <c r="F478" s="19"/>
      <c r="G478" s="19"/>
    </row>
    <row r="479" spans="3:7">
      <c r="C479" s="11"/>
      <c r="D479" s="19"/>
      <c r="E479" s="19"/>
      <c r="F479" s="19"/>
      <c r="G479" s="19"/>
    </row>
    <row r="480" spans="3:7">
      <c r="C480" s="11"/>
      <c r="D480" s="19"/>
      <c r="E480" s="19"/>
      <c r="F480" s="19"/>
      <c r="G480" s="19"/>
    </row>
    <row r="481" spans="3:7">
      <c r="C481" s="11"/>
      <c r="D481" s="19"/>
      <c r="E481" s="19"/>
      <c r="F481" s="19"/>
      <c r="G481" s="19"/>
    </row>
    <row r="482" spans="3:7">
      <c r="C482" s="11"/>
      <c r="D482" s="19"/>
      <c r="E482" s="19"/>
      <c r="F482" s="19"/>
      <c r="G482" s="19"/>
    </row>
    <row r="483" spans="3:7">
      <c r="C483" s="11"/>
      <c r="D483" s="19"/>
      <c r="E483" s="19"/>
      <c r="F483" s="19"/>
      <c r="G483" s="19"/>
    </row>
    <row r="484" spans="3:7">
      <c r="C484" s="11"/>
      <c r="D484" s="19"/>
      <c r="E484" s="19"/>
      <c r="F484" s="19"/>
      <c r="G484" s="19"/>
    </row>
    <row r="485" spans="3:7">
      <c r="C485" s="11"/>
      <c r="D485" s="19"/>
      <c r="E485" s="19"/>
      <c r="F485" s="19"/>
      <c r="G485" s="19"/>
    </row>
    <row r="486" spans="3:7">
      <c r="C486" s="11"/>
      <c r="D486" s="19"/>
      <c r="E486" s="19"/>
      <c r="F486" s="19"/>
      <c r="G486" s="19"/>
    </row>
    <row r="487" spans="3:7">
      <c r="C487" s="11"/>
      <c r="D487" s="19"/>
      <c r="E487" s="19"/>
      <c r="F487" s="19"/>
      <c r="G487" s="19"/>
    </row>
    <row r="488" spans="3:7">
      <c r="C488" s="11"/>
      <c r="D488" s="19"/>
      <c r="E488" s="19"/>
      <c r="F488" s="19"/>
      <c r="G488" s="19"/>
    </row>
    <row r="489" spans="3:7">
      <c r="C489" s="11"/>
      <c r="D489" s="19"/>
      <c r="E489" s="19"/>
      <c r="F489" s="19"/>
      <c r="G489" s="19"/>
    </row>
    <row r="490" spans="3:7">
      <c r="C490" s="11"/>
      <c r="D490" s="19"/>
      <c r="E490" s="19"/>
      <c r="F490" s="19"/>
      <c r="G490" s="19"/>
    </row>
    <row r="491" spans="3:7">
      <c r="C491" s="11"/>
      <c r="D491" s="19"/>
      <c r="E491" s="19"/>
      <c r="F491" s="19"/>
      <c r="G491" s="19"/>
    </row>
    <row r="492" spans="3:7">
      <c r="C492" s="11"/>
      <c r="D492" s="19"/>
      <c r="E492" s="19"/>
      <c r="F492" s="19"/>
      <c r="G492" s="19"/>
    </row>
    <row r="493" spans="3:7">
      <c r="C493" s="11"/>
      <c r="D493" s="19"/>
      <c r="E493" s="19"/>
      <c r="F493" s="19"/>
      <c r="G493" s="19"/>
    </row>
    <row r="494" spans="3:7">
      <c r="C494" s="11"/>
      <c r="D494" s="19"/>
      <c r="E494" s="19"/>
      <c r="F494" s="19"/>
      <c r="G494" s="19"/>
    </row>
    <row r="495" spans="3:7">
      <c r="C495" s="11"/>
      <c r="D495" s="19"/>
      <c r="E495" s="19"/>
      <c r="F495" s="19"/>
      <c r="G495" s="19"/>
    </row>
    <row r="496" spans="3:7">
      <c r="C496" s="11"/>
      <c r="D496" s="19"/>
      <c r="E496" s="19"/>
      <c r="F496" s="19"/>
      <c r="G496" s="19"/>
    </row>
    <row r="497" spans="3:7">
      <c r="C497" s="11"/>
      <c r="D497" s="19"/>
      <c r="E497" s="19"/>
      <c r="F497" s="19"/>
      <c r="G497" s="19"/>
    </row>
    <row r="498" spans="3:7">
      <c r="C498" s="11"/>
      <c r="D498" s="19"/>
      <c r="E498" s="19"/>
      <c r="F498" s="19"/>
      <c r="G498" s="19"/>
    </row>
    <row r="499" spans="3:7">
      <c r="C499" s="11"/>
      <c r="D499" s="19"/>
      <c r="E499" s="19"/>
      <c r="F499" s="19"/>
      <c r="G499" s="19"/>
    </row>
    <row r="500" spans="3:7">
      <c r="C500" s="11"/>
      <c r="D500" s="19"/>
      <c r="E500" s="19"/>
      <c r="F500" s="19"/>
      <c r="G500" s="19"/>
    </row>
    <row r="501" spans="3:7">
      <c r="C501" s="11"/>
      <c r="D501" s="19"/>
      <c r="E501" s="19"/>
      <c r="F501" s="19"/>
      <c r="G501" s="19"/>
    </row>
    <row r="502" spans="3:7">
      <c r="C502" s="11"/>
      <c r="D502" s="19"/>
      <c r="E502" s="19"/>
      <c r="F502" s="19"/>
      <c r="G502" s="19"/>
    </row>
    <row r="503" spans="3:7">
      <c r="C503" s="11"/>
      <c r="D503" s="19"/>
      <c r="E503" s="19"/>
      <c r="F503" s="19"/>
      <c r="G503" s="19"/>
    </row>
    <row r="504" spans="3:7">
      <c r="C504" s="11"/>
      <c r="D504" s="19"/>
      <c r="E504" s="19"/>
      <c r="F504" s="19"/>
      <c r="G504" s="19"/>
    </row>
    <row r="505" spans="3:7">
      <c r="C505" s="11"/>
      <c r="D505" s="19"/>
      <c r="E505" s="19"/>
      <c r="F505" s="19"/>
      <c r="G505" s="19"/>
    </row>
    <row r="506" spans="3:7">
      <c r="C506" s="11"/>
      <c r="D506" s="19"/>
      <c r="E506" s="19"/>
      <c r="F506" s="19"/>
      <c r="G506" s="19"/>
    </row>
    <row r="507" spans="3:7">
      <c r="C507" s="11"/>
      <c r="D507" s="19"/>
      <c r="E507" s="19"/>
      <c r="F507" s="19"/>
      <c r="G507" s="19"/>
    </row>
    <row r="508" spans="3:7">
      <c r="C508" s="11"/>
      <c r="D508" s="19"/>
      <c r="E508" s="19"/>
      <c r="F508" s="19"/>
      <c r="G508" s="19"/>
    </row>
    <row r="509" spans="3:7">
      <c r="C509" s="11"/>
      <c r="D509" s="19"/>
      <c r="E509" s="19"/>
      <c r="F509" s="19"/>
      <c r="G509" s="19"/>
    </row>
    <row r="510" spans="3:7">
      <c r="C510" s="11"/>
      <c r="D510" s="19"/>
      <c r="E510" s="19"/>
      <c r="F510" s="19"/>
      <c r="G510" s="19"/>
    </row>
    <row r="511" spans="3:7">
      <c r="C511" s="11"/>
      <c r="D511" s="19"/>
      <c r="E511" s="19"/>
      <c r="F511" s="19"/>
      <c r="G511" s="19"/>
    </row>
    <row r="512" spans="3:7">
      <c r="C512" s="11"/>
      <c r="D512" s="19"/>
      <c r="E512" s="19"/>
      <c r="F512" s="19"/>
      <c r="G512" s="19"/>
    </row>
    <row r="513" spans="3:7">
      <c r="C513" s="11"/>
      <c r="D513" s="19"/>
      <c r="E513" s="19"/>
      <c r="F513" s="19"/>
      <c r="G513" s="19"/>
    </row>
  </sheetData>
  <sheetProtection algorithmName="SHA-512" hashValue="+/3sWtv/fBtyZjRji7GZLsWOy3EOR0/OCeFPiIvO0dsvirdMM6PGWk14b+GB2dMEweAirRVTwD53pJs/oOKE2w==" saltValue="7yPFUcSR0zPQgA+pKSe7gQ==" spinCount="100000" sheet="1" objects="1" scenarios="1"/>
  <mergeCells count="3">
    <mergeCell ref="F3:G3"/>
    <mergeCell ref="N5:O5"/>
    <mergeCell ref="A4:B4"/>
  </mergeCells>
  <conditionalFormatting sqref="C402:G513 C49:C133 C143:C401">
    <cfRule type="expression" dxfId="3" priority="4">
      <formula>C49&lt;&gt;""</formula>
    </cfRule>
  </conditionalFormatting>
  <conditionalFormatting sqref="C14:G401 H15:H400 I15:I402">
    <cfRule type="expression" dxfId="2" priority="3">
      <formula>ROW()&lt;COUNTIF($C:$C,"&gt;0")+15</formula>
    </cfRule>
  </conditionalFormatting>
  <conditionalFormatting sqref="C14:G14">
    <cfRule type="expression" dxfId="1" priority="2">
      <formula>$C$14=0</formula>
    </cfRule>
  </conditionalFormatting>
  <conditionalFormatting sqref="C134:C142">
    <cfRule type="expression" dxfId="0" priority="1">
      <formula>C134&lt;&gt;""</formula>
    </cfRule>
  </conditionalFormatting>
  <dataValidations count="3">
    <dataValidation type="custom" allowBlank="1" showInputMessage="1" showErrorMessage="1" errorTitle="Error" error="La cantidad de período de gracia debe ser menor al número de pagos" sqref="D9">
      <formula1>D9&lt;D7</formula1>
    </dataValidation>
    <dataValidation type="list" allowBlank="1" showInputMessage="1" showErrorMessage="1" sqref="D8">
      <formula1>Tipos</formula1>
    </dataValidation>
    <dataValidation type="list" allowBlank="1" showInputMessage="1" showErrorMessage="1" sqref="D6">
      <formula1>Frecuencia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Presentación de la Empresa</vt:lpstr>
      <vt:lpstr>PLAN DE INVERSION</vt:lpstr>
      <vt:lpstr>Simulador CUOTA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PC-20021811</dc:creator>
  <cp:lastModifiedBy>PC-20021811</cp:lastModifiedBy>
  <dcterms:created xsi:type="dcterms:W3CDTF">2020-04-23T22:44:49Z</dcterms:created>
  <dcterms:modified xsi:type="dcterms:W3CDTF">2023-04-12T00:00:20Z</dcterms:modified>
</cp:coreProperties>
</file>