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ikea\AppData\Local\Microsoft\Windows\INetCache\Content.Outlook\JKOT6TUM\"/>
    </mc:Choice>
  </mc:AlternateContent>
  <bookViews>
    <workbookView xWindow="0" yWindow="0" windowWidth="28770" windowHeight="45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33" i="1"/>
  <c r="D32" i="1"/>
  <c r="D29" i="1"/>
  <c r="D28" i="1"/>
  <c r="D27" i="1"/>
  <c r="D26" i="1"/>
  <c r="D23" i="1"/>
  <c r="D22" i="1"/>
  <c r="P16" i="1"/>
  <c r="O16" i="1"/>
  <c r="N16" i="1"/>
  <c r="K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<sst xmlns="http://schemas.openxmlformats.org/spreadsheetml/2006/main" count="47" uniqueCount="42">
  <si>
    <t>SINDICATURA GENERAL DE LA NACIÓN</t>
  </si>
  <si>
    <t>Convenio Colectivo de Trabajo Sectorial para el personal de la Sindicatura General de la Nación (Dto. Nº 1714/2010)</t>
  </si>
  <si>
    <r>
      <t xml:space="preserve">A partir del 01 de </t>
    </r>
    <r>
      <rPr>
        <b/>
        <sz val="11"/>
        <color theme="1"/>
        <rFont val="Calibri"/>
        <family val="2"/>
        <scheme val="minor"/>
      </rPr>
      <t>ENERO de 2024</t>
    </r>
  </si>
  <si>
    <t>Valor de la Unidad Retributiva                       $</t>
  </si>
  <si>
    <t>Acta Acuerdo  del 19/01/2024 - DECRETO 90/2024</t>
  </si>
  <si>
    <t>Personal Planta Permanente</t>
  </si>
  <si>
    <t>Personal Contratado</t>
  </si>
  <si>
    <t>NIVEL</t>
  </si>
  <si>
    <t>Asignación básica del nivel + Adicional por grado (Artículos 59 y 60)</t>
  </si>
  <si>
    <t>Suplemento Agrupamiento Profesional</t>
  </si>
  <si>
    <t>Suplemento por Capacitación Terciaria</t>
  </si>
  <si>
    <t>Adicional por tramo</t>
  </si>
  <si>
    <t>Compensación Transitoria por Mayor Dedicación (Universtitario)</t>
  </si>
  <si>
    <t>Compensación Transitoria por Mayor Dedicación (Terciario/ Pregrado Univ.)</t>
  </si>
  <si>
    <t>Art. 63</t>
  </si>
  <si>
    <t>Art. 64</t>
  </si>
  <si>
    <t>Avanzado</t>
  </si>
  <si>
    <t>Intermedio</t>
  </si>
  <si>
    <t>Dto. 37/2022</t>
  </si>
  <si>
    <t>A partir Grado 7</t>
  </si>
  <si>
    <t>A partir Grado 4</t>
  </si>
  <si>
    <t>A</t>
  </si>
  <si>
    <t>--</t>
  </si>
  <si>
    <t>B</t>
  </si>
  <si>
    <t>C</t>
  </si>
  <si>
    <t>D</t>
  </si>
  <si>
    <t>E</t>
  </si>
  <si>
    <t>SUPLEMENTOS</t>
  </si>
  <si>
    <t>Función Ejecutiva</t>
  </si>
  <si>
    <t>Gerencia</t>
  </si>
  <si>
    <t>Sub-Gerencia</t>
  </si>
  <si>
    <t>Por Responsabilidad de Coordinación</t>
  </si>
  <si>
    <t>Coordinación General</t>
  </si>
  <si>
    <t>Coordinación de Departamento</t>
  </si>
  <si>
    <t>Coordinación de División</t>
  </si>
  <si>
    <t>Coordinación de Sector</t>
  </si>
  <si>
    <t>Por función Síndico Jurisdiccional</t>
  </si>
  <si>
    <t>Síndico Jurisdiccional</t>
  </si>
  <si>
    <t>Síndico Jurisdiccional Adjunto</t>
  </si>
  <si>
    <t>Por función de Síndico de Empresas, Sociedades y/o Entidades</t>
  </si>
  <si>
    <t>Importe máximo</t>
  </si>
  <si>
    <t>Importe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</si>
</sst>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17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0" xfId="1" applyFont="1" applyBorder="1" applyAlignment="1"/>
    <xf numFmtId="43" fontId="0" fillId="0" borderId="11" xfId="1" quotePrefix="1" applyFont="1" applyBorder="1" applyAlignment="1">
      <alignment horizontal="center"/>
    </xf>
    <xf numFmtId="43" fontId="0" fillId="0" borderId="10" xfId="1" quotePrefix="1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>
      <alignment horizontal="center"/>
    </xf>
    <xf numFmtId="43" fontId="0" fillId="0" borderId="12" xfId="1" applyFont="1" applyBorder="1" applyAlignment="1"/>
    <xf numFmtId="43" fontId="0" fillId="0" borderId="13" xfId="1" quotePrefix="1" applyFont="1" applyBorder="1" applyAlignment="1">
      <alignment horizontal="center"/>
    </xf>
    <xf numFmtId="43" fontId="0" fillId="0" borderId="12" xfId="1" quotePrefix="1" applyFont="1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4" xfId="1" applyFont="1" applyBorder="1" applyAlignment="1"/>
    <xf numFmtId="43" fontId="0" fillId="0" borderId="14" xfId="1" applyFont="1" applyBorder="1" applyAlignment="1">
      <alignment horizontal="center"/>
    </xf>
    <xf numFmtId="43" fontId="0" fillId="0" borderId="15" xfId="1" quotePrefix="1" applyFont="1" applyBorder="1" applyAlignment="1">
      <alignment horizontal="center"/>
    </xf>
    <xf numFmtId="43" fontId="0" fillId="0" borderId="7" xfId="1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43" fontId="0" fillId="0" borderId="0" xfId="1" applyFont="1"/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A5" sqref="A5:Q5"/>
    </sheetView>
  </sheetViews>
  <sheetFormatPr baseColWidth="10" defaultRowHeight="15" x14ac:dyDescent="0.25"/>
  <cols>
    <col min="1" max="1" width="12" customWidth="1"/>
    <col min="2" max="11" width="13" bestFit="1" customWidth="1"/>
    <col min="12" max="12" width="12" bestFit="1" customWidth="1"/>
    <col min="13" max="13" width="12.140625" bestFit="1" customWidth="1"/>
    <col min="14" max="14" width="15.42578125" customWidth="1"/>
    <col min="15" max="15" width="14.85546875" customWidth="1"/>
    <col min="16" max="16" width="12" bestFit="1" customWidth="1"/>
    <col min="17" max="17" width="12.140625" bestFit="1" customWidth="1"/>
  </cols>
  <sheetData>
    <row r="1" spans="1:17" ht="18.75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x14ac:dyDescent="0.25">
      <c r="H4" t="s">
        <v>3</v>
      </c>
      <c r="K4" s="1">
        <v>636.67999999999995</v>
      </c>
    </row>
    <row r="5" spans="1:17" s="2" customFormat="1" x14ac:dyDescent="0.2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5">
      <c r="K6" s="3"/>
    </row>
    <row r="7" spans="1:17" ht="15.75" thickBot="1" x14ac:dyDescent="0.3"/>
    <row r="8" spans="1:17" ht="15.75" thickBot="1" x14ac:dyDescent="0.3">
      <c r="L8" s="42" t="s">
        <v>5</v>
      </c>
      <c r="M8" s="43"/>
      <c r="N8" s="43"/>
      <c r="O8" s="44"/>
      <c r="P8" s="42" t="s">
        <v>6</v>
      </c>
      <c r="Q8" s="44"/>
    </row>
    <row r="9" spans="1:17" ht="72.75" thickBot="1" x14ac:dyDescent="0.3">
      <c r="A9" s="4" t="s">
        <v>7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5" t="s">
        <v>9</v>
      </c>
      <c r="M9" s="6" t="s">
        <v>10</v>
      </c>
      <c r="N9" s="33" t="s">
        <v>11</v>
      </c>
      <c r="O9" s="34"/>
      <c r="P9" s="5" t="s">
        <v>12</v>
      </c>
      <c r="Q9" s="5" t="s">
        <v>13</v>
      </c>
    </row>
    <row r="10" spans="1:17" s="9" customFormat="1" ht="15.75" thickBot="1" x14ac:dyDescent="0.3">
      <c r="A10" s="30"/>
      <c r="B10" s="36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28" t="s">
        <v>14</v>
      </c>
      <c r="M10" s="28" t="s">
        <v>15</v>
      </c>
      <c r="N10" s="7" t="s">
        <v>16</v>
      </c>
      <c r="O10" s="8" t="s">
        <v>17</v>
      </c>
      <c r="P10" s="28" t="s">
        <v>18</v>
      </c>
      <c r="Q10" s="28" t="s">
        <v>18</v>
      </c>
    </row>
    <row r="11" spans="1:17" s="9" customFormat="1" ht="15.75" thickBot="1" x14ac:dyDescent="0.3">
      <c r="A11" s="35"/>
      <c r="B11" s="37"/>
      <c r="C11" s="31"/>
      <c r="D11" s="31"/>
      <c r="E11" s="31"/>
      <c r="F11" s="31"/>
      <c r="G11" s="31"/>
      <c r="H11" s="31"/>
      <c r="I11" s="31"/>
      <c r="J11" s="31"/>
      <c r="K11" s="31"/>
      <c r="L11" s="29"/>
      <c r="M11" s="29"/>
      <c r="N11" s="10" t="s">
        <v>19</v>
      </c>
      <c r="O11" s="10" t="s">
        <v>20</v>
      </c>
      <c r="P11" s="29"/>
      <c r="Q11" s="29"/>
    </row>
    <row r="12" spans="1:17" s="15" customFormat="1" x14ac:dyDescent="0.25">
      <c r="A12" s="11" t="s">
        <v>21</v>
      </c>
      <c r="B12" s="12">
        <f>2132*K4</f>
        <v>1357401.76</v>
      </c>
      <c r="C12" s="12">
        <f>2244*K4</f>
        <v>1428709.92</v>
      </c>
      <c r="D12" s="12">
        <f>2356*K4</f>
        <v>1500018.0799999998</v>
      </c>
      <c r="E12" s="12">
        <f>2468*K4</f>
        <v>1571326.24</v>
      </c>
      <c r="F12" s="12">
        <f>2590*K4</f>
        <v>1649001.2</v>
      </c>
      <c r="G12" s="12">
        <f>2725*K4</f>
        <v>1734952.9999999998</v>
      </c>
      <c r="H12" s="12">
        <f>2804*K4</f>
        <v>1785250.72</v>
      </c>
      <c r="I12" s="12">
        <f>2916*K4</f>
        <v>1856558.88</v>
      </c>
      <c r="J12" s="12">
        <f>3028*K4</f>
        <v>1927867.0399999998</v>
      </c>
      <c r="K12" s="12">
        <f>3140*K4</f>
        <v>1999175.2</v>
      </c>
      <c r="L12" s="12">
        <f>487.5*K4</f>
        <v>310381.5</v>
      </c>
      <c r="M12" s="13" t="s">
        <v>22</v>
      </c>
      <c r="N12" s="12">
        <f>585*K4</f>
        <v>372457.8</v>
      </c>
      <c r="O12" s="12">
        <f>292.5*K4</f>
        <v>186228.9</v>
      </c>
      <c r="P12" s="12">
        <f>292.5*K4</f>
        <v>186228.9</v>
      </c>
      <c r="Q12" s="14" t="s">
        <v>22</v>
      </c>
    </row>
    <row r="13" spans="1:17" s="15" customFormat="1" x14ac:dyDescent="0.25">
      <c r="A13" s="16" t="s">
        <v>23</v>
      </c>
      <c r="B13" s="17">
        <f>1705*K4</f>
        <v>1085539.3999999999</v>
      </c>
      <c r="C13" s="17">
        <f>1810*K4</f>
        <v>1152390.7999999998</v>
      </c>
      <c r="D13" s="17">
        <f>1885*K4</f>
        <v>1200141.7999999998</v>
      </c>
      <c r="E13" s="17">
        <f>1957*K4</f>
        <v>1245982.76</v>
      </c>
      <c r="F13" s="17">
        <f>2050*K4</f>
        <v>1305194</v>
      </c>
      <c r="G13" s="17">
        <f>2125*K4</f>
        <v>1352945</v>
      </c>
      <c r="H13" s="17">
        <f>2230*K4</f>
        <v>1419796.4</v>
      </c>
      <c r="I13" s="17">
        <f>2345*K4</f>
        <v>1493014.5999999999</v>
      </c>
      <c r="J13" s="17">
        <f>2442*K4</f>
        <v>1554772.5599999998</v>
      </c>
      <c r="K13" s="17">
        <f>2539*K4</f>
        <v>1616530.5199999998</v>
      </c>
      <c r="L13" s="17">
        <f>387.5*K4</f>
        <v>246713.49999999997</v>
      </c>
      <c r="M13" s="18">
        <f>155*K4</f>
        <v>98685.4</v>
      </c>
      <c r="N13" s="17">
        <f>465*K4</f>
        <v>296056.19999999995</v>
      </c>
      <c r="O13" s="17">
        <f>232.5*K4</f>
        <v>148028.09999999998</v>
      </c>
      <c r="P13" s="17">
        <f>232.5*K4</f>
        <v>148028.09999999998</v>
      </c>
      <c r="Q13" s="19">
        <f>77.5*K4</f>
        <v>49342.7</v>
      </c>
    </row>
    <row r="14" spans="1:17" s="15" customFormat="1" x14ac:dyDescent="0.25">
      <c r="A14" s="16" t="s">
        <v>24</v>
      </c>
      <c r="B14" s="17">
        <f>1142*K4</f>
        <v>727088.55999999994</v>
      </c>
      <c r="C14" s="17">
        <f>1224*K4</f>
        <v>779296.32</v>
      </c>
      <c r="D14" s="17">
        <f>1306*K4</f>
        <v>831504.08</v>
      </c>
      <c r="E14" s="17">
        <f>1363*K4</f>
        <v>867794.84</v>
      </c>
      <c r="F14" s="17">
        <f>1503*K4</f>
        <v>956930.03999999992</v>
      </c>
      <c r="G14" s="17">
        <f>1633*K4</f>
        <v>1039698.44</v>
      </c>
      <c r="H14" s="17">
        <f>1718*K4</f>
        <v>1093816.24</v>
      </c>
      <c r="I14" s="17">
        <f>1748*K4</f>
        <v>1112916.6399999999</v>
      </c>
      <c r="J14" s="17">
        <f>1808*K4</f>
        <v>1151117.44</v>
      </c>
      <c r="K14" s="17">
        <f>1868*K4</f>
        <v>1189318.24</v>
      </c>
      <c r="L14" s="17">
        <f>262*K4</f>
        <v>166810.15999999997</v>
      </c>
      <c r="M14" s="18">
        <f>104.8*K4</f>
        <v>66724.063999999998</v>
      </c>
      <c r="N14" s="17">
        <f>314.4*K4</f>
        <v>200172.19199999998</v>
      </c>
      <c r="O14" s="17">
        <f>157.2*K4</f>
        <v>100086.09599999999</v>
      </c>
      <c r="P14" s="17">
        <f>157.2*K4</f>
        <v>100086.09599999999</v>
      </c>
      <c r="Q14" s="19">
        <f>52.4*K4</f>
        <v>33362.031999999999</v>
      </c>
    </row>
    <row r="15" spans="1:17" s="15" customFormat="1" x14ac:dyDescent="0.25">
      <c r="A15" s="16" t="s">
        <v>25</v>
      </c>
      <c r="B15" s="17">
        <f>613*K4</f>
        <v>390284.83999999997</v>
      </c>
      <c r="C15" s="17">
        <f>671*K4</f>
        <v>427212.27999999997</v>
      </c>
      <c r="D15" s="17">
        <f>738*K4</f>
        <v>469869.83999999997</v>
      </c>
      <c r="E15" s="17">
        <f>805*K4</f>
        <v>512527.39999999997</v>
      </c>
      <c r="F15" s="17">
        <f>872*K4</f>
        <v>555184.96</v>
      </c>
      <c r="G15" s="17">
        <f>940*K4</f>
        <v>598479.19999999995</v>
      </c>
      <c r="H15" s="17">
        <f>1006*K4</f>
        <v>640500.07999999996</v>
      </c>
      <c r="I15" s="17">
        <f>1073*K4</f>
        <v>683157.6399999999</v>
      </c>
      <c r="J15" s="17">
        <f>1140*K4</f>
        <v>725815.2</v>
      </c>
      <c r="K15" s="17">
        <f>1207*K4</f>
        <v>768472.75999999989</v>
      </c>
      <c r="L15" s="17">
        <f>141.25*K4</f>
        <v>89931.049999999988</v>
      </c>
      <c r="M15" s="18">
        <f>56.5*K4</f>
        <v>35972.42</v>
      </c>
      <c r="N15" s="17">
        <f>169.5*K4</f>
        <v>107917.26</v>
      </c>
      <c r="O15" s="17">
        <f>84.75*K4</f>
        <v>53958.63</v>
      </c>
      <c r="P15" s="17">
        <f>84.75*K4</f>
        <v>53958.63</v>
      </c>
      <c r="Q15" s="19">
        <f>28.25*K4</f>
        <v>17986.21</v>
      </c>
    </row>
    <row r="16" spans="1:17" s="15" customFormat="1" ht="15.75" thickBot="1" x14ac:dyDescent="0.3">
      <c r="A16" s="20" t="s">
        <v>26</v>
      </c>
      <c r="B16" s="21">
        <f>382*K4</f>
        <v>243211.75999999998</v>
      </c>
      <c r="C16" s="21">
        <f>426*K4</f>
        <v>271225.68</v>
      </c>
      <c r="D16" s="21">
        <f>469*K4</f>
        <v>298602.92</v>
      </c>
      <c r="E16" s="21">
        <f>512*K4</f>
        <v>325980.15999999997</v>
      </c>
      <c r="F16" s="21">
        <f>555*K4</f>
        <v>353357.39999999997</v>
      </c>
      <c r="G16" s="21">
        <f>598*K4</f>
        <v>380734.63999999996</v>
      </c>
      <c r="H16" s="21">
        <f>648*K4</f>
        <v>412568.63999999996</v>
      </c>
      <c r="I16" s="21">
        <f>698*K4</f>
        <v>444402.63999999996</v>
      </c>
      <c r="J16" s="21">
        <f>748*K4</f>
        <v>476236.63999999996</v>
      </c>
      <c r="K16" s="21">
        <f>798*K4</f>
        <v>508070.63999999996</v>
      </c>
      <c r="L16" s="22" t="s">
        <v>22</v>
      </c>
      <c r="M16" s="23" t="s">
        <v>22</v>
      </c>
      <c r="N16" s="21">
        <f>104.4*K4</f>
        <v>66469.391999999993</v>
      </c>
      <c r="O16" s="21">
        <f>52.2*K4</f>
        <v>33234.695999999996</v>
      </c>
      <c r="P16" s="22">
        <f>52.2*K4</f>
        <v>33234.695999999996</v>
      </c>
      <c r="Q16" s="24" t="s">
        <v>22</v>
      </c>
    </row>
    <row r="19" spans="1:10" x14ac:dyDescent="0.25">
      <c r="A19" s="25" t="s">
        <v>27</v>
      </c>
      <c r="J19" s="3"/>
    </row>
    <row r="21" spans="1:10" x14ac:dyDescent="0.25">
      <c r="A21" s="26" t="s">
        <v>28</v>
      </c>
    </row>
    <row r="22" spans="1:10" x14ac:dyDescent="0.25">
      <c r="A22" t="s">
        <v>29</v>
      </c>
      <c r="D22" s="27">
        <f>706*K4</f>
        <v>449496.07999999996</v>
      </c>
    </row>
    <row r="23" spans="1:10" x14ac:dyDescent="0.25">
      <c r="A23" t="s">
        <v>30</v>
      </c>
      <c r="D23" s="27">
        <f>353*K4</f>
        <v>224748.03999999998</v>
      </c>
    </row>
    <row r="25" spans="1:10" x14ac:dyDescent="0.25">
      <c r="A25" s="26" t="s">
        <v>31</v>
      </c>
    </row>
    <row r="26" spans="1:10" x14ac:dyDescent="0.25">
      <c r="A26" t="s">
        <v>32</v>
      </c>
      <c r="D26" s="27">
        <f>294*K4</f>
        <v>187183.91999999998</v>
      </c>
    </row>
    <row r="27" spans="1:10" x14ac:dyDescent="0.25">
      <c r="A27" t="s">
        <v>33</v>
      </c>
      <c r="D27" s="27">
        <f>235*K4</f>
        <v>149619.79999999999</v>
      </c>
    </row>
    <row r="28" spans="1:10" x14ac:dyDescent="0.25">
      <c r="A28" t="s">
        <v>34</v>
      </c>
      <c r="D28" s="27">
        <f>101*K4</f>
        <v>64304.679999999993</v>
      </c>
    </row>
    <row r="29" spans="1:10" x14ac:dyDescent="0.25">
      <c r="A29" t="s">
        <v>35</v>
      </c>
      <c r="D29" s="27">
        <f>2*33.58*K4</f>
        <v>42759.428799999994</v>
      </c>
    </row>
    <row r="31" spans="1:10" x14ac:dyDescent="0.25">
      <c r="A31" s="26" t="s">
        <v>36</v>
      </c>
    </row>
    <row r="32" spans="1:10" x14ac:dyDescent="0.25">
      <c r="A32" t="s">
        <v>37</v>
      </c>
      <c r="D32" s="27">
        <f>235*K4</f>
        <v>149619.79999999999</v>
      </c>
    </row>
    <row r="33" spans="1:4" x14ac:dyDescent="0.25">
      <c r="A33" t="s">
        <v>38</v>
      </c>
      <c r="D33" s="27">
        <f>101*K4</f>
        <v>64304.679999999993</v>
      </c>
    </row>
    <row r="35" spans="1:4" x14ac:dyDescent="0.25">
      <c r="A35" s="26" t="s">
        <v>39</v>
      </c>
    </row>
    <row r="36" spans="1:4" x14ac:dyDescent="0.25">
      <c r="A36" t="s">
        <v>40</v>
      </c>
      <c r="D36" s="27">
        <f>235*K4</f>
        <v>149619.79999999999</v>
      </c>
    </row>
    <row r="37" spans="1:4" x14ac:dyDescent="0.25">
      <c r="A37" t="s">
        <v>41</v>
      </c>
      <c r="D37" s="27">
        <f>33.58*K4</f>
        <v>21379.714399999997</v>
      </c>
    </row>
  </sheetData>
  <mergeCells count="23">
    <mergeCell ref="A1:Q1"/>
    <mergeCell ref="A2:Q2"/>
    <mergeCell ref="A3:Q3"/>
    <mergeCell ref="A5:Q5"/>
    <mergeCell ref="L8:O8"/>
    <mergeCell ref="P8:Q8"/>
    <mergeCell ref="B9:K9"/>
    <mergeCell ref="N9:O9"/>
    <mergeCell ref="A10:A11"/>
    <mergeCell ref="B10:B11"/>
    <mergeCell ref="C10:C11"/>
    <mergeCell ref="D10:D11"/>
    <mergeCell ref="E10:E11"/>
    <mergeCell ref="F10:F11"/>
    <mergeCell ref="G10:G11"/>
    <mergeCell ref="H10:H11"/>
    <mergeCell ref="Q10:Q11"/>
    <mergeCell ref="I10:I11"/>
    <mergeCell ref="J10:J11"/>
    <mergeCell ref="K10:K11"/>
    <mergeCell ref="L10:L11"/>
    <mergeCell ref="M10:M11"/>
    <mergeCell ref="P10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Koike</dc:creator>
  <cp:lastModifiedBy>Alicia Koike</cp:lastModifiedBy>
  <dcterms:created xsi:type="dcterms:W3CDTF">2024-01-30T14:40:47Z</dcterms:created>
  <dcterms:modified xsi:type="dcterms:W3CDTF">2024-01-30T14:49:33Z</dcterms:modified>
</cp:coreProperties>
</file>