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440" windowHeight="13620"/>
  </bookViews>
  <sheets>
    <sheet name="MARZO" sheetId="1" r:id="rId1"/>
  </sheets>
  <calcPr calcId="144525"/>
</workbook>
</file>

<file path=xl/calcChain.xml><?xml version="1.0" encoding="utf-8"?>
<calcChain xmlns="http://schemas.openxmlformats.org/spreadsheetml/2006/main">
  <c r="C68" i="1" l="1"/>
  <c r="D68" i="1" s="1"/>
  <c r="C67" i="1"/>
  <c r="D67" i="1" s="1"/>
  <c r="C66" i="1"/>
  <c r="D66" i="1" s="1"/>
  <c r="C65" i="1"/>
  <c r="D65" i="1" s="1"/>
  <c r="C60" i="1"/>
  <c r="D60" i="1"/>
  <c r="C59" i="1"/>
  <c r="D59" i="1" s="1"/>
  <c r="C58" i="1"/>
  <c r="D58" i="1"/>
  <c r="C57" i="1"/>
  <c r="D57" i="1" s="1"/>
  <c r="I3" i="1"/>
  <c r="I29" i="1"/>
  <c r="K30" i="1" s="1"/>
  <c r="I33" i="1"/>
  <c r="I34" i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I46" i="1" s="1"/>
  <c r="I47" i="1" s="1"/>
  <c r="I48" i="1" s="1"/>
  <c r="I49" i="1" s="1"/>
  <c r="I50" i="1" s="1"/>
  <c r="I51" i="1" s="1"/>
  <c r="A33" i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29" i="1"/>
  <c r="C30" i="1"/>
  <c r="C48" i="1" s="1"/>
  <c r="C45" i="1"/>
  <c r="D45" i="1" s="1"/>
  <c r="C44" i="1"/>
  <c r="D44" i="1" s="1"/>
  <c r="C42" i="1"/>
  <c r="D42" i="1" s="1"/>
  <c r="C40" i="1"/>
  <c r="C39" i="1"/>
  <c r="C37" i="1"/>
  <c r="I7" i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A7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K4" i="1"/>
  <c r="K19" i="1" s="1"/>
  <c r="K18" i="1"/>
  <c r="M18" i="1" s="1"/>
  <c r="L18" i="1"/>
  <c r="C4" i="1"/>
  <c r="C17" i="1" s="1"/>
  <c r="C18" i="1"/>
  <c r="E18" i="1" s="1"/>
  <c r="D18" i="1"/>
  <c r="K16" i="1"/>
  <c r="L16" i="1" s="1"/>
  <c r="C16" i="1"/>
  <c r="E16" i="1" s="1"/>
  <c r="C15" i="1"/>
  <c r="D15" i="1"/>
  <c r="C14" i="1"/>
  <c r="D14" i="1"/>
  <c r="C13" i="1"/>
  <c r="D13" i="1"/>
  <c r="C12" i="1"/>
  <c r="D12" i="1" s="1"/>
  <c r="K11" i="1"/>
  <c r="C11" i="1"/>
  <c r="D11" i="1"/>
  <c r="K10" i="1"/>
  <c r="F4" i="1"/>
  <c r="C10" i="1"/>
  <c r="K9" i="1"/>
  <c r="C9" i="1"/>
  <c r="K8" i="1"/>
  <c r="C8" i="1"/>
  <c r="C7" i="1"/>
  <c r="C6" i="1"/>
  <c r="O4" i="1"/>
  <c r="G4" i="1"/>
  <c r="N30" i="1" l="1"/>
  <c r="K42" i="1"/>
  <c r="K39" i="1"/>
  <c r="K50" i="1"/>
  <c r="M50" i="1" s="1"/>
  <c r="K45" i="1"/>
  <c r="L45" i="1" s="1"/>
  <c r="K44" i="1"/>
  <c r="L44" i="1" s="1"/>
  <c r="K43" i="1"/>
  <c r="O30" i="1"/>
  <c r="K48" i="1"/>
  <c r="L48" i="1" s="1"/>
  <c r="K47" i="1"/>
  <c r="L47" i="1" s="1"/>
  <c r="K46" i="1"/>
  <c r="L46" i="1" s="1"/>
  <c r="K40" i="1"/>
  <c r="K49" i="1"/>
  <c r="K41" i="1"/>
  <c r="L19" i="1"/>
  <c r="M19" i="1"/>
  <c r="D17" i="1"/>
  <c r="E17" i="1"/>
  <c r="E48" i="1"/>
  <c r="D48" i="1"/>
  <c r="K51" i="1"/>
  <c r="M51" i="1" s="1"/>
  <c r="K12" i="1"/>
  <c r="K13" i="1"/>
  <c r="L13" i="1" s="1"/>
  <c r="K14" i="1"/>
  <c r="L14" i="1" s="1"/>
  <c r="K15" i="1"/>
  <c r="L15" i="1" s="1"/>
  <c r="N4" i="1"/>
  <c r="K20" i="1"/>
  <c r="G30" i="1"/>
  <c r="C38" i="1"/>
  <c r="C43" i="1"/>
  <c r="D43" i="1" s="1"/>
  <c r="D16" i="1"/>
  <c r="C46" i="1"/>
  <c r="C47" i="1"/>
  <c r="K17" i="1"/>
  <c r="L17" i="1" s="1"/>
  <c r="C36" i="1"/>
  <c r="C41" i="1"/>
  <c r="D41" i="1" s="1"/>
  <c r="F30" i="1"/>
  <c r="E47" i="1" l="1"/>
  <c r="D47" i="1"/>
  <c r="D46" i="1"/>
  <c r="E46" i="1"/>
  <c r="L51" i="1"/>
  <c r="M20" i="1"/>
  <c r="L20" i="1"/>
  <c r="L50" i="1"/>
  <c r="M49" i="1"/>
  <c r="L49" i="1"/>
</calcChain>
</file>

<file path=xl/sharedStrings.xml><?xml version="1.0" encoding="utf-8"?>
<sst xmlns="http://schemas.openxmlformats.org/spreadsheetml/2006/main" count="57" uniqueCount="24">
  <si>
    <t>TABLAS MARZO 2024 MODIFICACIÓN CCT</t>
  </si>
  <si>
    <t>SERVICIOS GENERALES</t>
  </si>
  <si>
    <t>ADMINISTRATIVOS</t>
  </si>
  <si>
    <t xml:space="preserve">Tramos </t>
  </si>
  <si>
    <t>General</t>
  </si>
  <si>
    <t>Principal</t>
  </si>
  <si>
    <t>Superior</t>
  </si>
  <si>
    <t>AGRUPAMIENTO OPERATIVO 18%</t>
  </si>
  <si>
    <t>COMPENSACIÓN INFORMÁTICA 15%</t>
  </si>
  <si>
    <t>U.R BASE</t>
  </si>
  <si>
    <t xml:space="preserve">GRADOS </t>
  </si>
  <si>
    <t>R x GRADOS</t>
  </si>
  <si>
    <t>TÉCNICOS</t>
  </si>
  <si>
    <t>PROFESIONALES</t>
  </si>
  <si>
    <t>Funcion Directiva</t>
  </si>
  <si>
    <t>Art. 84</t>
  </si>
  <si>
    <t>Nivel</t>
  </si>
  <si>
    <t>U.R.</t>
  </si>
  <si>
    <t>I</t>
  </si>
  <si>
    <t>II</t>
  </si>
  <si>
    <t>III</t>
  </si>
  <si>
    <t>IV</t>
  </si>
  <si>
    <t>Función Jefatura</t>
  </si>
  <si>
    <t>Art. 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</si>
</sst>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2" formatCode="#,##0.000"/>
    <numFmt numFmtId="173" formatCode="#,##0.000000"/>
    <numFmt numFmtId="174" formatCode="#,##0.0000"/>
    <numFmt numFmtId="175" formatCode="0.000000"/>
  </numFmts>
  <fonts count="6" x14ac:knownFonts="1">
    <font>
      <sz val="10"/>
      <name val="Arial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0" xfId="0" applyFill="1"/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/>
    <xf numFmtId="4" fontId="0" fillId="0" borderId="0" xfId="0" applyNumberFormat="1"/>
    <xf numFmtId="0" fontId="4" fillId="0" borderId="0" xfId="0" applyFont="1"/>
    <xf numFmtId="2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4" fontId="5" fillId="2" borderId="2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2" fillId="2" borderId="2" xfId="0" applyNumberFormat="1" applyFont="1" applyFill="1" applyBorder="1" applyAlignment="1">
      <alignment horizontal="center"/>
    </xf>
    <xf numFmtId="0" fontId="2" fillId="0" borderId="2" xfId="0" applyFont="1" applyBorder="1"/>
    <xf numFmtId="4" fontId="0" fillId="0" borderId="2" xfId="0" applyNumberFormat="1" applyBorder="1"/>
    <xf numFmtId="2" fontId="0" fillId="0" borderId="2" xfId="0" applyNumberFormat="1" applyFont="1" applyBorder="1"/>
    <xf numFmtId="2" fontId="2" fillId="2" borderId="6" xfId="0" applyNumberFormat="1" applyFont="1" applyFill="1" applyBorder="1" applyAlignment="1">
      <alignment horizontal="center"/>
    </xf>
    <xf numFmtId="2" fontId="2" fillId="2" borderId="7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4" fontId="0" fillId="0" borderId="0" xfId="0" applyNumberFormat="1" applyAlignment="1">
      <alignment horizontal="center"/>
    </xf>
    <xf numFmtId="172" fontId="0" fillId="0" borderId="0" xfId="0" applyNumberFormat="1"/>
    <xf numFmtId="2" fontId="2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4" fontId="5" fillId="2" borderId="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3" fontId="0" fillId="0" borderId="0" xfId="0" applyNumberFormat="1"/>
    <xf numFmtId="174" fontId="0" fillId="0" borderId="0" xfId="0" applyNumberFormat="1"/>
    <xf numFmtId="174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>
      <selection activeCell="Q22" sqref="Q22"/>
    </sheetView>
  </sheetViews>
  <sheetFormatPr baseColWidth="10" defaultRowHeight="12.75" x14ac:dyDescent="0.2"/>
  <cols>
    <col min="1" max="1" width="14" style="5" customWidth="1"/>
    <col min="2" max="2" width="11.42578125" style="5"/>
    <col min="3" max="3" width="11.42578125" style="6"/>
    <col min="4" max="5" width="11.42578125" style="5"/>
    <col min="6" max="6" width="13.140625" style="5" bestFit="1" customWidth="1"/>
    <col min="7" max="7" width="14.140625" style="5" bestFit="1" customWidth="1"/>
    <col min="8" max="8" width="12.140625" style="5" bestFit="1" customWidth="1"/>
    <col min="9" max="11" width="11.42578125" style="5"/>
    <col min="12" max="12" width="11.7109375" style="5" bestFit="1" customWidth="1"/>
    <col min="13" max="13" width="11.42578125" style="5"/>
    <col min="14" max="14" width="12" style="3" customWidth="1"/>
    <col min="15" max="15" width="13.5703125" style="3" bestFit="1" customWidth="1"/>
    <col min="16" max="16384" width="11.42578125" style="5"/>
  </cols>
  <sheetData>
    <row r="1" spans="1:16" ht="26.25" x14ac:dyDescent="0.4">
      <c r="A1" s="1"/>
      <c r="B1" s="32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2"/>
      <c r="P1" s="4"/>
    </row>
    <row r="2" spans="1:16" ht="18.75" x14ac:dyDescent="0.3">
      <c r="A2" s="34" t="s">
        <v>1</v>
      </c>
      <c r="B2" s="35"/>
      <c r="C2" s="35"/>
      <c r="D2" s="35"/>
      <c r="E2" s="36"/>
      <c r="F2" s="6"/>
      <c r="G2" s="6"/>
      <c r="H2" s="7"/>
      <c r="I2" s="34" t="s">
        <v>2</v>
      </c>
      <c r="J2" s="35"/>
      <c r="K2" s="35"/>
      <c r="L2" s="35"/>
      <c r="M2" s="36"/>
    </row>
    <row r="3" spans="1:16" s="12" customFormat="1" ht="63" x14ac:dyDescent="0.2">
      <c r="A3" s="8">
        <v>623.07000000000005</v>
      </c>
      <c r="B3" s="9" t="s">
        <v>3</v>
      </c>
      <c r="C3" s="10" t="s">
        <v>4</v>
      </c>
      <c r="D3" s="9" t="s">
        <v>5</v>
      </c>
      <c r="E3" s="9" t="s">
        <v>6</v>
      </c>
      <c r="F3" s="11" t="s">
        <v>7</v>
      </c>
      <c r="G3" s="11" t="s">
        <v>8</v>
      </c>
      <c r="I3" s="8">
        <f>+A3</f>
        <v>623.07000000000005</v>
      </c>
      <c r="J3" s="9" t="s">
        <v>3</v>
      </c>
      <c r="K3" s="10" t="s">
        <v>4</v>
      </c>
      <c r="L3" s="9" t="s">
        <v>5</v>
      </c>
      <c r="M3" s="9" t="s">
        <v>6</v>
      </c>
      <c r="N3" s="11" t="s">
        <v>7</v>
      </c>
      <c r="O3" s="11" t="s">
        <v>8</v>
      </c>
    </row>
    <row r="4" spans="1:16" ht="15" x14ac:dyDescent="0.25">
      <c r="A4" s="13" t="s">
        <v>9</v>
      </c>
      <c r="B4" s="14">
        <v>570</v>
      </c>
      <c r="C4" s="15">
        <f>+B4*A3</f>
        <v>355149.9</v>
      </c>
      <c r="D4" s="14">
        <v>52</v>
      </c>
      <c r="E4" s="14">
        <v>104</v>
      </c>
      <c r="F4" s="16">
        <f>+C4*0.18</f>
        <v>63926.982000000004</v>
      </c>
      <c r="G4" s="16">
        <f>+C4*0.15</f>
        <v>53272.485000000001</v>
      </c>
      <c r="I4" s="13" t="s">
        <v>9</v>
      </c>
      <c r="J4" s="14">
        <v>712</v>
      </c>
      <c r="K4" s="15">
        <f>+J4*I3</f>
        <v>443625.84</v>
      </c>
      <c r="L4" s="14">
        <v>65</v>
      </c>
      <c r="M4" s="14">
        <v>129</v>
      </c>
      <c r="N4" s="16">
        <f>+K4*0.18</f>
        <v>79852.651200000008</v>
      </c>
      <c r="O4" s="16">
        <f>+K4*0.15</f>
        <v>66543.876000000004</v>
      </c>
    </row>
    <row r="5" spans="1:16" ht="15" x14ac:dyDescent="0.25">
      <c r="A5" s="17" t="s">
        <v>10</v>
      </c>
      <c r="B5" s="18" t="s">
        <v>11</v>
      </c>
      <c r="I5" s="17" t="s">
        <v>10</v>
      </c>
      <c r="J5" s="18" t="s">
        <v>11</v>
      </c>
      <c r="K5" s="6"/>
      <c r="M5" s="6"/>
    </row>
    <row r="6" spans="1:16" ht="15" x14ac:dyDescent="0.25">
      <c r="A6" s="19">
        <v>20</v>
      </c>
      <c r="B6" s="20">
        <v>35</v>
      </c>
      <c r="C6" s="15">
        <f t="shared" ref="C6:C18" si="0">+($B6*$A$3)+$C$4</f>
        <v>376957.35000000003</v>
      </c>
      <c r="D6" s="15">
        <v>0</v>
      </c>
      <c r="E6" s="15">
        <v>0</v>
      </c>
      <c r="F6" s="6"/>
      <c r="G6" s="6"/>
      <c r="H6" s="6"/>
      <c r="I6" s="19">
        <v>20</v>
      </c>
      <c r="J6" s="20">
        <v>35</v>
      </c>
      <c r="K6" s="15">
        <v>0</v>
      </c>
      <c r="L6" s="15">
        <v>0</v>
      </c>
      <c r="M6" s="15">
        <v>0</v>
      </c>
      <c r="N6" s="5"/>
      <c r="O6" s="6"/>
    </row>
    <row r="7" spans="1:16" ht="15" x14ac:dyDescent="0.25">
      <c r="A7" s="19">
        <f t="shared" ref="A7:A25" si="1">+A6-1</f>
        <v>19</v>
      </c>
      <c r="B7" s="20">
        <v>43</v>
      </c>
      <c r="C7" s="15">
        <f t="shared" si="0"/>
        <v>381941.91000000003</v>
      </c>
      <c r="D7" s="15">
        <v>0</v>
      </c>
      <c r="E7" s="15">
        <v>0</v>
      </c>
      <c r="F7" s="6"/>
      <c r="G7" s="6"/>
      <c r="I7" s="19">
        <f t="shared" ref="I7:I25" si="2">+I6-1</f>
        <v>19</v>
      </c>
      <c r="J7" s="20">
        <v>43</v>
      </c>
      <c r="K7" s="15">
        <v>0</v>
      </c>
      <c r="L7" s="15">
        <v>0</v>
      </c>
      <c r="M7" s="15">
        <v>0</v>
      </c>
      <c r="N7" s="5"/>
      <c r="O7" s="5"/>
    </row>
    <row r="8" spans="1:16" ht="15" x14ac:dyDescent="0.25">
      <c r="A8" s="19">
        <f t="shared" si="1"/>
        <v>18</v>
      </c>
      <c r="B8" s="20">
        <v>55</v>
      </c>
      <c r="C8" s="15">
        <f t="shared" si="0"/>
        <v>389418.75</v>
      </c>
      <c r="D8" s="15">
        <v>0</v>
      </c>
      <c r="E8" s="15">
        <v>0</v>
      </c>
      <c r="F8" s="6"/>
      <c r="G8" s="6"/>
      <c r="I8" s="19">
        <f t="shared" si="2"/>
        <v>18</v>
      </c>
      <c r="J8" s="20">
        <v>55</v>
      </c>
      <c r="K8" s="15">
        <f t="shared" ref="K8:K20" si="3">+($J8*$I$3)+$K$4</f>
        <v>477894.69000000006</v>
      </c>
      <c r="L8" s="15">
        <v>0</v>
      </c>
      <c r="M8" s="15">
        <v>0</v>
      </c>
      <c r="N8" s="5"/>
      <c r="O8" s="5"/>
    </row>
    <row r="9" spans="1:16" ht="15" x14ac:dyDescent="0.25">
      <c r="A9" s="19">
        <f t="shared" si="1"/>
        <v>17</v>
      </c>
      <c r="B9" s="20">
        <v>67</v>
      </c>
      <c r="C9" s="15">
        <f t="shared" si="0"/>
        <v>396895.59</v>
      </c>
      <c r="D9" s="15">
        <v>0</v>
      </c>
      <c r="E9" s="15">
        <v>0</v>
      </c>
      <c r="F9" s="6"/>
      <c r="G9" s="6"/>
      <c r="I9" s="19">
        <f t="shared" si="2"/>
        <v>17</v>
      </c>
      <c r="J9" s="20">
        <v>67</v>
      </c>
      <c r="K9" s="15">
        <f t="shared" si="3"/>
        <v>485371.53</v>
      </c>
      <c r="L9" s="15">
        <v>0</v>
      </c>
      <c r="M9" s="15">
        <v>0</v>
      </c>
      <c r="N9" s="5"/>
      <c r="O9" s="5"/>
    </row>
    <row r="10" spans="1:16" ht="15" x14ac:dyDescent="0.25">
      <c r="A10" s="19">
        <f t="shared" si="1"/>
        <v>16</v>
      </c>
      <c r="B10" s="20">
        <v>80</v>
      </c>
      <c r="C10" s="15">
        <f t="shared" si="0"/>
        <v>404995.5</v>
      </c>
      <c r="D10" s="15">
        <v>0</v>
      </c>
      <c r="E10" s="15">
        <v>0</v>
      </c>
      <c r="F10" s="22"/>
      <c r="G10" s="6"/>
      <c r="I10" s="19">
        <f t="shared" si="2"/>
        <v>16</v>
      </c>
      <c r="J10" s="20">
        <v>80</v>
      </c>
      <c r="K10" s="15">
        <f t="shared" si="3"/>
        <v>493471.44000000006</v>
      </c>
      <c r="L10" s="15">
        <v>0</v>
      </c>
      <c r="M10" s="15">
        <v>0</v>
      </c>
      <c r="N10" s="5"/>
      <c r="O10" s="5"/>
    </row>
    <row r="11" spans="1:16" ht="15" x14ac:dyDescent="0.25">
      <c r="A11" s="19">
        <f t="shared" si="1"/>
        <v>15</v>
      </c>
      <c r="B11" s="20">
        <v>96</v>
      </c>
      <c r="C11" s="15">
        <f t="shared" si="0"/>
        <v>414964.62</v>
      </c>
      <c r="D11" s="15">
        <f t="shared" ref="D11:D18" si="4">+C11+($D$4*$A$3)</f>
        <v>447364.26</v>
      </c>
      <c r="E11" s="15">
        <v>0</v>
      </c>
      <c r="F11" s="6"/>
      <c r="G11" s="6"/>
      <c r="I11" s="19">
        <f t="shared" si="2"/>
        <v>15</v>
      </c>
      <c r="J11" s="20">
        <v>96</v>
      </c>
      <c r="K11" s="15">
        <f t="shared" si="3"/>
        <v>503440.56000000006</v>
      </c>
      <c r="L11" s="15">
        <v>0</v>
      </c>
      <c r="M11" s="15">
        <v>0</v>
      </c>
      <c r="N11" s="5"/>
      <c r="O11" s="5"/>
    </row>
    <row r="12" spans="1:16" ht="15" x14ac:dyDescent="0.25">
      <c r="A12" s="19">
        <f t="shared" si="1"/>
        <v>14</v>
      </c>
      <c r="B12" s="20">
        <v>116</v>
      </c>
      <c r="C12" s="15">
        <f t="shared" si="0"/>
        <v>427426.02</v>
      </c>
      <c r="D12" s="15">
        <f t="shared" si="4"/>
        <v>459825.66000000003</v>
      </c>
      <c r="E12" s="15">
        <v>0</v>
      </c>
      <c r="F12" s="6"/>
      <c r="G12" s="6"/>
      <c r="I12" s="19">
        <f t="shared" si="2"/>
        <v>14</v>
      </c>
      <c r="J12" s="20">
        <v>116</v>
      </c>
      <c r="K12" s="15">
        <f t="shared" si="3"/>
        <v>515901.96</v>
      </c>
      <c r="L12" s="15">
        <v>0</v>
      </c>
      <c r="M12" s="15">
        <v>0</v>
      </c>
      <c r="N12" s="5"/>
      <c r="O12" s="5"/>
    </row>
    <row r="13" spans="1:16" ht="15" x14ac:dyDescent="0.25">
      <c r="A13" s="19">
        <f t="shared" si="1"/>
        <v>13</v>
      </c>
      <c r="B13" s="20">
        <v>138</v>
      </c>
      <c r="C13" s="15">
        <f t="shared" si="0"/>
        <v>441133.56000000006</v>
      </c>
      <c r="D13" s="15">
        <f t="shared" si="4"/>
        <v>473533.20000000007</v>
      </c>
      <c r="E13" s="15">
        <v>0</v>
      </c>
      <c r="F13" s="6"/>
      <c r="G13" s="6"/>
      <c r="I13" s="19">
        <f t="shared" si="2"/>
        <v>13</v>
      </c>
      <c r="J13" s="20">
        <v>138</v>
      </c>
      <c r="K13" s="15">
        <f t="shared" si="3"/>
        <v>529609.5</v>
      </c>
      <c r="L13" s="15">
        <f t="shared" ref="L13:L20" si="5">+($L$4*$I$3)+$K13</f>
        <v>570109.05000000005</v>
      </c>
      <c r="M13" s="15">
        <v>0</v>
      </c>
      <c r="N13" s="5"/>
      <c r="O13" s="5"/>
    </row>
    <row r="14" spans="1:16" ht="15" x14ac:dyDescent="0.25">
      <c r="A14" s="19">
        <f t="shared" si="1"/>
        <v>12</v>
      </c>
      <c r="B14" s="20">
        <v>162</v>
      </c>
      <c r="C14" s="15">
        <f t="shared" si="0"/>
        <v>456087.24000000005</v>
      </c>
      <c r="D14" s="15">
        <f t="shared" si="4"/>
        <v>488486.88000000006</v>
      </c>
      <c r="E14" s="15">
        <v>0</v>
      </c>
      <c r="F14" s="6"/>
      <c r="G14" s="6"/>
      <c r="I14" s="19">
        <f t="shared" si="2"/>
        <v>12</v>
      </c>
      <c r="J14" s="20">
        <v>162</v>
      </c>
      <c r="K14" s="15">
        <f t="shared" si="3"/>
        <v>544563.18000000005</v>
      </c>
      <c r="L14" s="15">
        <f t="shared" si="5"/>
        <v>585062.7300000001</v>
      </c>
      <c r="M14" s="15">
        <v>0</v>
      </c>
      <c r="N14" s="5"/>
      <c r="O14" s="5"/>
    </row>
    <row r="15" spans="1:16" ht="15" x14ac:dyDescent="0.25">
      <c r="A15" s="19">
        <f t="shared" si="1"/>
        <v>11</v>
      </c>
      <c r="B15" s="20">
        <v>190</v>
      </c>
      <c r="C15" s="15">
        <f t="shared" si="0"/>
        <v>473533.2</v>
      </c>
      <c r="D15" s="15">
        <f t="shared" si="4"/>
        <v>505932.84</v>
      </c>
      <c r="E15" s="15">
        <v>0</v>
      </c>
      <c r="F15" s="6"/>
      <c r="G15" s="6"/>
      <c r="I15" s="19">
        <f t="shared" si="2"/>
        <v>11</v>
      </c>
      <c r="J15" s="20">
        <v>190</v>
      </c>
      <c r="K15" s="15">
        <f t="shared" si="3"/>
        <v>562009.14</v>
      </c>
      <c r="L15" s="15">
        <f t="shared" si="5"/>
        <v>602508.69000000006</v>
      </c>
      <c r="M15" s="15">
        <v>0</v>
      </c>
      <c r="N15" s="5"/>
      <c r="O15" s="5"/>
    </row>
    <row r="16" spans="1:16" ht="15" x14ac:dyDescent="0.25">
      <c r="A16" s="19">
        <f t="shared" si="1"/>
        <v>10</v>
      </c>
      <c r="B16" s="20">
        <v>226</v>
      </c>
      <c r="C16" s="15">
        <f t="shared" si="0"/>
        <v>495963.72000000003</v>
      </c>
      <c r="D16" s="15">
        <f t="shared" si="4"/>
        <v>528363.36</v>
      </c>
      <c r="E16" s="15">
        <f>+$C16+($E$4*$A$3)</f>
        <v>560763</v>
      </c>
      <c r="F16" s="6"/>
      <c r="G16" s="6"/>
      <c r="I16" s="19">
        <f t="shared" si="2"/>
        <v>10</v>
      </c>
      <c r="J16" s="20">
        <v>226</v>
      </c>
      <c r="K16" s="15">
        <f t="shared" si="3"/>
        <v>584439.66</v>
      </c>
      <c r="L16" s="15">
        <f t="shared" si="5"/>
        <v>624939.21000000008</v>
      </c>
      <c r="M16" s="15">
        <v>0</v>
      </c>
      <c r="N16" s="5"/>
      <c r="O16" s="5"/>
    </row>
    <row r="17" spans="1:15" ht="15" x14ac:dyDescent="0.25">
      <c r="A17" s="19">
        <f t="shared" si="1"/>
        <v>9</v>
      </c>
      <c r="B17" s="20">
        <v>264</v>
      </c>
      <c r="C17" s="15">
        <f t="shared" si="0"/>
        <v>519640.38</v>
      </c>
      <c r="D17" s="15">
        <f t="shared" si="4"/>
        <v>552040.02</v>
      </c>
      <c r="E17" s="15">
        <f>+$C17+($E$4*$A$3)</f>
        <v>584439.66</v>
      </c>
      <c r="F17" s="6"/>
      <c r="G17" s="6"/>
      <c r="I17" s="19">
        <f t="shared" si="2"/>
        <v>9</v>
      </c>
      <c r="J17" s="20">
        <v>264</v>
      </c>
      <c r="K17" s="15">
        <f t="shared" si="3"/>
        <v>608116.32000000007</v>
      </c>
      <c r="L17" s="15">
        <f t="shared" si="5"/>
        <v>648615.87000000011</v>
      </c>
      <c r="M17" s="15">
        <v>0</v>
      </c>
      <c r="N17" s="5"/>
      <c r="O17" s="5"/>
    </row>
    <row r="18" spans="1:15" ht="15" x14ac:dyDescent="0.25">
      <c r="A18" s="19">
        <f t="shared" si="1"/>
        <v>8</v>
      </c>
      <c r="B18" s="20">
        <v>303</v>
      </c>
      <c r="C18" s="15">
        <f t="shared" si="0"/>
        <v>543940.1100000001</v>
      </c>
      <c r="D18" s="15">
        <f t="shared" si="4"/>
        <v>576339.75000000012</v>
      </c>
      <c r="E18" s="15">
        <f>+$C18+($E$4*$A$3)</f>
        <v>608739.39000000013</v>
      </c>
      <c r="F18" s="6"/>
      <c r="G18" s="6"/>
      <c r="I18" s="19">
        <f t="shared" si="2"/>
        <v>8</v>
      </c>
      <c r="J18" s="20">
        <v>303</v>
      </c>
      <c r="K18" s="15">
        <f t="shared" si="3"/>
        <v>632416.05000000005</v>
      </c>
      <c r="L18" s="15">
        <f t="shared" si="5"/>
        <v>672915.60000000009</v>
      </c>
      <c r="M18" s="15">
        <f>+$K18+($M$4*$I$3)</f>
        <v>712792.08000000007</v>
      </c>
      <c r="N18" s="6"/>
      <c r="O18" s="5"/>
    </row>
    <row r="19" spans="1:15" ht="15" x14ac:dyDescent="0.25">
      <c r="A19" s="19">
        <f t="shared" si="1"/>
        <v>7</v>
      </c>
      <c r="B19" s="20">
        <v>346</v>
      </c>
      <c r="C19" s="15">
        <v>0</v>
      </c>
      <c r="D19" s="15">
        <v>0</v>
      </c>
      <c r="E19" s="15">
        <v>0</v>
      </c>
      <c r="F19" s="6"/>
      <c r="G19" s="6"/>
      <c r="I19" s="19">
        <f t="shared" si="2"/>
        <v>7</v>
      </c>
      <c r="J19" s="20">
        <v>346</v>
      </c>
      <c r="K19" s="15">
        <f t="shared" si="3"/>
        <v>659208.06000000006</v>
      </c>
      <c r="L19" s="15">
        <f t="shared" si="5"/>
        <v>699707.6100000001</v>
      </c>
      <c r="M19" s="15">
        <f>+$K19+($M$4*$I$3)</f>
        <v>739584.09000000008</v>
      </c>
      <c r="N19" s="5"/>
      <c r="O19" s="5"/>
    </row>
    <row r="20" spans="1:15" ht="15" x14ac:dyDescent="0.25">
      <c r="A20" s="19">
        <f t="shared" si="1"/>
        <v>6</v>
      </c>
      <c r="B20" s="20">
        <v>396</v>
      </c>
      <c r="C20" s="15">
        <v>0</v>
      </c>
      <c r="D20" s="15">
        <v>0</v>
      </c>
      <c r="E20" s="15">
        <v>0</v>
      </c>
      <c r="F20" s="6"/>
      <c r="G20" s="6"/>
      <c r="I20" s="19">
        <f t="shared" si="2"/>
        <v>6</v>
      </c>
      <c r="J20" s="20">
        <v>396</v>
      </c>
      <c r="K20" s="15">
        <f t="shared" si="3"/>
        <v>690361.56</v>
      </c>
      <c r="L20" s="15">
        <f t="shared" si="5"/>
        <v>730861.1100000001</v>
      </c>
      <c r="M20" s="15">
        <f>+$K20+($M$4*$I$3)</f>
        <v>770737.59000000008</v>
      </c>
      <c r="N20" s="5"/>
      <c r="O20" s="5"/>
    </row>
    <row r="21" spans="1:15" ht="15" x14ac:dyDescent="0.25">
      <c r="A21" s="19">
        <f t="shared" si="1"/>
        <v>5</v>
      </c>
      <c r="B21" s="20">
        <v>451</v>
      </c>
      <c r="C21" s="15">
        <v>0</v>
      </c>
      <c r="D21" s="15">
        <v>0</v>
      </c>
      <c r="E21" s="15">
        <v>0</v>
      </c>
      <c r="F21" s="6"/>
      <c r="G21" s="6"/>
      <c r="I21" s="19">
        <f t="shared" si="2"/>
        <v>5</v>
      </c>
      <c r="J21" s="20">
        <v>451</v>
      </c>
      <c r="K21" s="15">
        <v>0</v>
      </c>
      <c r="L21" s="15">
        <v>0</v>
      </c>
      <c r="M21" s="15">
        <v>0</v>
      </c>
      <c r="N21" s="5"/>
      <c r="O21" s="5"/>
    </row>
    <row r="22" spans="1:15" ht="15" x14ac:dyDescent="0.25">
      <c r="A22" s="19">
        <f t="shared" si="1"/>
        <v>4</v>
      </c>
      <c r="B22" s="20">
        <v>523</v>
      </c>
      <c r="C22" s="15">
        <v>0</v>
      </c>
      <c r="D22" s="15">
        <v>0</v>
      </c>
      <c r="E22" s="15">
        <v>0</v>
      </c>
      <c r="F22" s="6"/>
      <c r="G22" s="6"/>
      <c r="I22" s="19">
        <f t="shared" si="2"/>
        <v>4</v>
      </c>
      <c r="J22" s="20">
        <v>523</v>
      </c>
      <c r="K22" s="15">
        <v>0</v>
      </c>
      <c r="L22" s="15">
        <v>0</v>
      </c>
      <c r="M22" s="15">
        <v>0</v>
      </c>
      <c r="N22" s="5"/>
      <c r="O22" s="5"/>
    </row>
    <row r="23" spans="1:15" ht="15" x14ac:dyDescent="0.25">
      <c r="A23" s="19">
        <f t="shared" si="1"/>
        <v>3</v>
      </c>
      <c r="B23" s="20">
        <v>590</v>
      </c>
      <c r="C23" s="15">
        <v>0</v>
      </c>
      <c r="D23" s="15">
        <v>0</v>
      </c>
      <c r="E23" s="15">
        <v>0</v>
      </c>
      <c r="F23" s="6"/>
      <c r="G23" s="6"/>
      <c r="I23" s="19">
        <f t="shared" si="2"/>
        <v>3</v>
      </c>
      <c r="J23" s="20">
        <v>590</v>
      </c>
      <c r="K23" s="15">
        <v>0</v>
      </c>
      <c r="L23" s="15">
        <v>0</v>
      </c>
      <c r="M23" s="15">
        <v>0</v>
      </c>
      <c r="N23" s="5"/>
      <c r="O23" s="5"/>
    </row>
    <row r="24" spans="1:15" ht="15" x14ac:dyDescent="0.25">
      <c r="A24" s="19">
        <f t="shared" si="1"/>
        <v>2</v>
      </c>
      <c r="B24" s="20">
        <v>664</v>
      </c>
      <c r="C24" s="15">
        <v>0</v>
      </c>
      <c r="D24" s="15">
        <v>0</v>
      </c>
      <c r="E24" s="15">
        <v>0</v>
      </c>
      <c r="F24" s="6"/>
      <c r="G24" s="6"/>
      <c r="I24" s="19">
        <f t="shared" si="2"/>
        <v>2</v>
      </c>
      <c r="J24" s="20">
        <v>664</v>
      </c>
      <c r="K24" s="15">
        <v>0</v>
      </c>
      <c r="L24" s="15">
        <v>0</v>
      </c>
      <c r="M24" s="15">
        <v>0</v>
      </c>
      <c r="N24" s="21"/>
    </row>
    <row r="25" spans="1:15" ht="15" x14ac:dyDescent="0.25">
      <c r="A25" s="19">
        <f t="shared" si="1"/>
        <v>1</v>
      </c>
      <c r="B25" s="20">
        <v>748</v>
      </c>
      <c r="C25" s="15">
        <v>0</v>
      </c>
      <c r="D25" s="15">
        <v>0</v>
      </c>
      <c r="E25" s="15">
        <v>0</v>
      </c>
      <c r="F25" s="6"/>
      <c r="G25" s="6"/>
      <c r="I25" s="19">
        <f t="shared" si="2"/>
        <v>1</v>
      </c>
      <c r="J25" s="20">
        <v>748</v>
      </c>
      <c r="K25" s="15">
        <v>0</v>
      </c>
      <c r="L25" s="15">
        <v>0</v>
      </c>
      <c r="M25" s="15">
        <v>0</v>
      </c>
      <c r="N25" s="21"/>
    </row>
    <row r="26" spans="1:15" x14ac:dyDescent="0.2">
      <c r="N26" s="21"/>
    </row>
    <row r="27" spans="1:15" x14ac:dyDescent="0.2">
      <c r="F27" s="6"/>
      <c r="G27" s="6"/>
      <c r="N27" s="21"/>
    </row>
    <row r="28" spans="1:15" ht="18.75" x14ac:dyDescent="0.3">
      <c r="A28" s="37" t="s">
        <v>12</v>
      </c>
      <c r="B28" s="38"/>
      <c r="C28" s="38"/>
      <c r="D28" s="38"/>
      <c r="E28" s="39"/>
      <c r="F28" s="6"/>
      <c r="G28" s="6"/>
      <c r="H28" s="7"/>
      <c r="I28" s="37" t="s">
        <v>13</v>
      </c>
      <c r="J28" s="38"/>
      <c r="K28" s="38"/>
      <c r="L28" s="38"/>
      <c r="M28" s="39"/>
    </row>
    <row r="29" spans="1:15" s="26" customFormat="1" ht="63" x14ac:dyDescent="0.2">
      <c r="A29" s="23">
        <f>+A3</f>
        <v>623.07000000000005</v>
      </c>
      <c r="B29" s="24" t="s">
        <v>3</v>
      </c>
      <c r="C29" s="25" t="s">
        <v>4</v>
      </c>
      <c r="D29" s="24" t="s">
        <v>5</v>
      </c>
      <c r="E29" s="24" t="s">
        <v>6</v>
      </c>
      <c r="F29" s="11" t="s">
        <v>7</v>
      </c>
      <c r="G29" s="11" t="s">
        <v>8</v>
      </c>
      <c r="I29" s="23">
        <f>+A3</f>
        <v>623.07000000000005</v>
      </c>
      <c r="J29" s="24" t="s">
        <v>3</v>
      </c>
      <c r="K29" s="25" t="s">
        <v>4</v>
      </c>
      <c r="L29" s="24" t="s">
        <v>5</v>
      </c>
      <c r="M29" s="24" t="s">
        <v>6</v>
      </c>
      <c r="N29" s="11" t="s">
        <v>7</v>
      </c>
      <c r="O29" s="11" t="s">
        <v>8</v>
      </c>
    </row>
    <row r="30" spans="1:15" ht="15" x14ac:dyDescent="0.25">
      <c r="A30" s="13" t="s">
        <v>9</v>
      </c>
      <c r="B30" s="14">
        <v>798</v>
      </c>
      <c r="C30" s="15">
        <f>+B30*A29</f>
        <v>497209.86000000004</v>
      </c>
      <c r="D30" s="14">
        <v>72</v>
      </c>
      <c r="E30" s="14">
        <v>145</v>
      </c>
      <c r="F30" s="16">
        <f>+C30*0.18</f>
        <v>89497.774799999999</v>
      </c>
      <c r="G30" s="16">
        <f>+C30*0.15</f>
        <v>74581.479000000007</v>
      </c>
      <c r="I30" s="13" t="s">
        <v>9</v>
      </c>
      <c r="J30" s="14">
        <v>1268</v>
      </c>
      <c r="K30" s="15">
        <f>+J30*I29</f>
        <v>790052.76</v>
      </c>
      <c r="L30" s="14">
        <v>93</v>
      </c>
      <c r="M30" s="14">
        <v>186</v>
      </c>
      <c r="N30" s="16">
        <f>+K30*0.18</f>
        <v>142209.49679999999</v>
      </c>
      <c r="O30" s="16">
        <f>+K30*0.15</f>
        <v>118507.91399999999</v>
      </c>
    </row>
    <row r="31" spans="1:15" ht="15" x14ac:dyDescent="0.25">
      <c r="A31" s="17" t="s">
        <v>10</v>
      </c>
      <c r="B31" s="18" t="s">
        <v>11</v>
      </c>
      <c r="F31" s="6"/>
      <c r="G31" s="6"/>
      <c r="I31" s="13" t="s">
        <v>10</v>
      </c>
      <c r="J31" s="13" t="s">
        <v>11</v>
      </c>
      <c r="K31" s="15"/>
      <c r="L31" s="20"/>
      <c r="M31" s="15"/>
    </row>
    <row r="32" spans="1:15" ht="15" x14ac:dyDescent="0.25">
      <c r="A32" s="19">
        <v>20</v>
      </c>
      <c r="B32" s="20">
        <v>35</v>
      </c>
      <c r="C32" s="15">
        <v>0</v>
      </c>
      <c r="D32" s="15">
        <v>0</v>
      </c>
      <c r="E32" s="15">
        <v>0</v>
      </c>
      <c r="F32" s="6"/>
      <c r="G32" s="6"/>
      <c r="I32" s="19">
        <v>20</v>
      </c>
      <c r="J32" s="20">
        <v>35</v>
      </c>
      <c r="K32" s="15">
        <v>0</v>
      </c>
      <c r="L32" s="15">
        <v>0</v>
      </c>
      <c r="M32" s="15">
        <v>0</v>
      </c>
    </row>
    <row r="33" spans="1:15" ht="15" x14ac:dyDescent="0.25">
      <c r="A33" s="19">
        <f t="shared" ref="A33:A51" si="6">+A32-1</f>
        <v>19</v>
      </c>
      <c r="B33" s="20">
        <v>43</v>
      </c>
      <c r="C33" s="15">
        <v>0</v>
      </c>
      <c r="D33" s="15">
        <v>0</v>
      </c>
      <c r="E33" s="15">
        <v>0</v>
      </c>
      <c r="F33" s="6"/>
      <c r="G33" s="6"/>
      <c r="I33" s="19">
        <f t="shared" ref="I33:I51" si="7">+I32-1</f>
        <v>19</v>
      </c>
      <c r="J33" s="20">
        <v>43</v>
      </c>
      <c r="K33" s="15">
        <v>0</v>
      </c>
      <c r="L33" s="15">
        <v>0</v>
      </c>
      <c r="M33" s="15">
        <v>0</v>
      </c>
    </row>
    <row r="34" spans="1:15" ht="15" x14ac:dyDescent="0.25">
      <c r="A34" s="19">
        <f t="shared" si="6"/>
        <v>18</v>
      </c>
      <c r="B34" s="20">
        <v>55</v>
      </c>
      <c r="C34" s="15">
        <v>0</v>
      </c>
      <c r="D34" s="15">
        <v>0</v>
      </c>
      <c r="E34" s="15">
        <v>0</v>
      </c>
      <c r="F34" s="6"/>
      <c r="G34" s="6"/>
      <c r="I34" s="19">
        <f t="shared" si="7"/>
        <v>18</v>
      </c>
      <c r="J34" s="20">
        <v>55</v>
      </c>
      <c r="K34" s="15">
        <v>0</v>
      </c>
      <c r="L34" s="15">
        <v>0</v>
      </c>
      <c r="M34" s="15">
        <v>0</v>
      </c>
    </row>
    <row r="35" spans="1:15" ht="15" x14ac:dyDescent="0.25">
      <c r="A35" s="19">
        <f t="shared" si="6"/>
        <v>17</v>
      </c>
      <c r="B35" s="20">
        <v>67</v>
      </c>
      <c r="C35" s="15">
        <v>0</v>
      </c>
      <c r="D35" s="15">
        <v>0</v>
      </c>
      <c r="E35" s="15">
        <v>0</v>
      </c>
      <c r="F35" s="6"/>
      <c r="G35" s="6"/>
      <c r="I35" s="19">
        <f t="shared" si="7"/>
        <v>17</v>
      </c>
      <c r="J35" s="20">
        <v>67</v>
      </c>
      <c r="K35" s="15">
        <v>0</v>
      </c>
      <c r="L35" s="15">
        <v>0</v>
      </c>
      <c r="M35" s="15">
        <v>0</v>
      </c>
    </row>
    <row r="36" spans="1:15" ht="15" x14ac:dyDescent="0.25">
      <c r="A36" s="19">
        <f t="shared" si="6"/>
        <v>16</v>
      </c>
      <c r="B36" s="20">
        <v>80</v>
      </c>
      <c r="C36" s="15">
        <f t="shared" ref="C36:C48" si="8">+($B36*$A$3)+$C$30</f>
        <v>547055.46000000008</v>
      </c>
      <c r="D36" s="15">
        <v>0</v>
      </c>
      <c r="E36" s="15">
        <v>0</v>
      </c>
      <c r="F36" s="6"/>
      <c r="G36" s="6"/>
      <c r="I36" s="19">
        <f t="shared" si="7"/>
        <v>16</v>
      </c>
      <c r="J36" s="20">
        <v>80</v>
      </c>
      <c r="K36" s="15">
        <v>0</v>
      </c>
      <c r="L36" s="15">
        <v>0</v>
      </c>
      <c r="M36" s="15">
        <v>0</v>
      </c>
    </row>
    <row r="37" spans="1:15" ht="15" x14ac:dyDescent="0.25">
      <c r="A37" s="19">
        <f t="shared" si="6"/>
        <v>15</v>
      </c>
      <c r="B37" s="20">
        <v>96</v>
      </c>
      <c r="C37" s="15">
        <f t="shared" si="8"/>
        <v>557024.58000000007</v>
      </c>
      <c r="D37" s="15">
        <v>0</v>
      </c>
      <c r="E37" s="15">
        <v>0</v>
      </c>
      <c r="F37" s="6"/>
      <c r="G37" s="27"/>
      <c r="H37" s="28"/>
      <c r="I37" s="19">
        <f t="shared" si="7"/>
        <v>15</v>
      </c>
      <c r="J37" s="20">
        <v>96</v>
      </c>
      <c r="K37" s="15">
        <v>0</v>
      </c>
      <c r="L37" s="15">
        <v>0</v>
      </c>
      <c r="M37" s="15">
        <v>0</v>
      </c>
    </row>
    <row r="38" spans="1:15" ht="15" x14ac:dyDescent="0.25">
      <c r="A38" s="19">
        <f t="shared" si="6"/>
        <v>14</v>
      </c>
      <c r="B38" s="20">
        <v>116</v>
      </c>
      <c r="C38" s="15">
        <f t="shared" si="8"/>
        <v>569485.9800000001</v>
      </c>
      <c r="D38" s="15">
        <v>0</v>
      </c>
      <c r="E38" s="15">
        <v>0</v>
      </c>
      <c r="F38" s="6"/>
      <c r="G38" s="6"/>
      <c r="I38" s="19">
        <f t="shared" si="7"/>
        <v>14</v>
      </c>
      <c r="J38" s="20">
        <v>116</v>
      </c>
      <c r="K38" s="15">
        <v>0</v>
      </c>
      <c r="L38" s="15">
        <v>0</v>
      </c>
      <c r="M38" s="15">
        <v>0</v>
      </c>
    </row>
    <row r="39" spans="1:15" ht="15" x14ac:dyDescent="0.25">
      <c r="A39" s="19">
        <f t="shared" si="6"/>
        <v>13</v>
      </c>
      <c r="B39" s="20">
        <v>138</v>
      </c>
      <c r="C39" s="15">
        <f t="shared" si="8"/>
        <v>583193.52</v>
      </c>
      <c r="D39" s="15"/>
      <c r="E39" s="15">
        <v>0</v>
      </c>
      <c r="F39" s="6"/>
      <c r="G39" s="6"/>
      <c r="H39" s="6"/>
      <c r="I39" s="19">
        <f t="shared" si="7"/>
        <v>13</v>
      </c>
      <c r="J39" s="20">
        <v>138</v>
      </c>
      <c r="K39" s="15">
        <f t="shared" ref="K39:K51" si="9">+($J39*$I$3)+$K$30</f>
        <v>876036.42</v>
      </c>
      <c r="L39" s="15">
        <v>0</v>
      </c>
      <c r="M39" s="15">
        <v>0</v>
      </c>
      <c r="N39" s="21"/>
    </row>
    <row r="40" spans="1:15" ht="15" x14ac:dyDescent="0.25">
      <c r="A40" s="19">
        <f t="shared" si="6"/>
        <v>12</v>
      </c>
      <c r="B40" s="20">
        <v>162</v>
      </c>
      <c r="C40" s="15">
        <f t="shared" si="8"/>
        <v>598147.20000000007</v>
      </c>
      <c r="D40" s="15">
        <v>0</v>
      </c>
      <c r="E40" s="15">
        <v>0</v>
      </c>
      <c r="F40" s="6"/>
      <c r="G40" s="6"/>
      <c r="H40" s="6"/>
      <c r="I40" s="19">
        <f t="shared" si="7"/>
        <v>12</v>
      </c>
      <c r="J40" s="20">
        <v>162</v>
      </c>
      <c r="K40" s="15">
        <f t="shared" si="9"/>
        <v>890990.1</v>
      </c>
      <c r="L40" s="15">
        <v>0</v>
      </c>
      <c r="M40" s="15">
        <v>0</v>
      </c>
      <c r="N40" s="29"/>
      <c r="O40" s="21"/>
    </row>
    <row r="41" spans="1:15" ht="15" x14ac:dyDescent="0.25">
      <c r="A41" s="19">
        <f t="shared" si="6"/>
        <v>11</v>
      </c>
      <c r="B41" s="20">
        <v>190</v>
      </c>
      <c r="C41" s="15">
        <f t="shared" si="8"/>
        <v>615593.16</v>
      </c>
      <c r="D41" s="15">
        <f t="shared" ref="D41:D48" si="10">+C41+($D$30*$A$3)</f>
        <v>660454.20000000007</v>
      </c>
      <c r="E41" s="15">
        <v>0</v>
      </c>
      <c r="F41" s="6"/>
      <c r="G41" s="6"/>
      <c r="I41" s="19">
        <f t="shared" si="7"/>
        <v>11</v>
      </c>
      <c r="J41" s="20">
        <v>190</v>
      </c>
      <c r="K41" s="15">
        <f t="shared" si="9"/>
        <v>908436.06</v>
      </c>
      <c r="L41" s="15">
        <v>0</v>
      </c>
      <c r="M41" s="15">
        <v>0</v>
      </c>
      <c r="N41" s="29"/>
    </row>
    <row r="42" spans="1:15" ht="15" x14ac:dyDescent="0.25">
      <c r="A42" s="19">
        <f t="shared" si="6"/>
        <v>10</v>
      </c>
      <c r="B42" s="20">
        <v>226</v>
      </c>
      <c r="C42" s="15">
        <f t="shared" si="8"/>
        <v>638023.68000000005</v>
      </c>
      <c r="D42" s="15">
        <f t="shared" si="10"/>
        <v>682884.72000000009</v>
      </c>
      <c r="E42" s="15">
        <v>0</v>
      </c>
      <c r="F42" s="6"/>
      <c r="G42" s="6"/>
      <c r="I42" s="19">
        <f t="shared" si="7"/>
        <v>10</v>
      </c>
      <c r="J42" s="20">
        <v>226</v>
      </c>
      <c r="K42" s="15">
        <f t="shared" si="9"/>
        <v>930866.58000000007</v>
      </c>
      <c r="L42" s="15">
        <v>0</v>
      </c>
      <c r="M42" s="15">
        <v>0</v>
      </c>
      <c r="N42" s="21"/>
    </row>
    <row r="43" spans="1:15" ht="15" x14ac:dyDescent="0.25">
      <c r="A43" s="19">
        <f t="shared" si="6"/>
        <v>9</v>
      </c>
      <c r="B43" s="20">
        <v>264</v>
      </c>
      <c r="C43" s="15">
        <f t="shared" si="8"/>
        <v>661700.34000000008</v>
      </c>
      <c r="D43" s="15">
        <f t="shared" si="10"/>
        <v>706561.38000000012</v>
      </c>
      <c r="E43" s="15">
        <v>0</v>
      </c>
      <c r="F43" s="6"/>
      <c r="G43" s="6"/>
      <c r="H43" s="6"/>
      <c r="I43" s="19">
        <f t="shared" si="7"/>
        <v>9</v>
      </c>
      <c r="J43" s="20">
        <v>264</v>
      </c>
      <c r="K43" s="15">
        <f t="shared" si="9"/>
        <v>954543.24</v>
      </c>
      <c r="L43" s="15">
        <v>0</v>
      </c>
      <c r="M43" s="15">
        <v>0</v>
      </c>
      <c r="N43" s="21"/>
    </row>
    <row r="44" spans="1:15" ht="15" x14ac:dyDescent="0.25">
      <c r="A44" s="19">
        <f t="shared" si="6"/>
        <v>8</v>
      </c>
      <c r="B44" s="20">
        <v>303</v>
      </c>
      <c r="C44" s="15">
        <f t="shared" si="8"/>
        <v>686000.07000000007</v>
      </c>
      <c r="D44" s="15">
        <f t="shared" si="10"/>
        <v>730861.1100000001</v>
      </c>
      <c r="E44" s="15">
        <v>0</v>
      </c>
      <c r="F44" s="6"/>
      <c r="G44" s="6"/>
      <c r="I44" s="19">
        <f t="shared" si="7"/>
        <v>8</v>
      </c>
      <c r="J44" s="20">
        <v>303</v>
      </c>
      <c r="K44" s="15">
        <f t="shared" si="9"/>
        <v>978842.97</v>
      </c>
      <c r="L44" s="15">
        <f t="shared" ref="L44:L51" si="11">+($L$30*$I$3)+$K44</f>
        <v>1036788.48</v>
      </c>
      <c r="M44" s="15">
        <v>0</v>
      </c>
      <c r="N44" s="21"/>
      <c r="O44" s="30"/>
    </row>
    <row r="45" spans="1:15" ht="15" x14ac:dyDescent="0.25">
      <c r="A45" s="19">
        <f t="shared" si="6"/>
        <v>7</v>
      </c>
      <c r="B45" s="20">
        <v>346</v>
      </c>
      <c r="C45" s="15">
        <f t="shared" si="8"/>
        <v>712792.08000000007</v>
      </c>
      <c r="D45" s="15">
        <f t="shared" si="10"/>
        <v>757653.12000000011</v>
      </c>
      <c r="E45" s="15">
        <v>0</v>
      </c>
      <c r="F45" s="6"/>
      <c r="G45" s="6"/>
      <c r="I45" s="19">
        <f t="shared" si="7"/>
        <v>7</v>
      </c>
      <c r="J45" s="20">
        <v>346</v>
      </c>
      <c r="K45" s="15">
        <f t="shared" si="9"/>
        <v>1005634.98</v>
      </c>
      <c r="L45" s="15">
        <f t="shared" si="11"/>
        <v>1063580.49</v>
      </c>
      <c r="M45" s="15">
        <v>0</v>
      </c>
      <c r="N45" s="29"/>
    </row>
    <row r="46" spans="1:15" ht="15" x14ac:dyDescent="0.25">
      <c r="A46" s="19">
        <f t="shared" si="6"/>
        <v>6</v>
      </c>
      <c r="B46" s="20">
        <v>396</v>
      </c>
      <c r="C46" s="15">
        <f t="shared" si="8"/>
        <v>743945.58000000007</v>
      </c>
      <c r="D46" s="15">
        <f t="shared" si="10"/>
        <v>788806.62000000011</v>
      </c>
      <c r="E46" s="15">
        <f>+$C46+($E$30*$A$3)</f>
        <v>834290.7300000001</v>
      </c>
      <c r="F46" s="6"/>
      <c r="G46" s="6"/>
      <c r="I46" s="19">
        <f t="shared" si="7"/>
        <v>6</v>
      </c>
      <c r="J46" s="20">
        <v>396</v>
      </c>
      <c r="K46" s="15">
        <f t="shared" si="9"/>
        <v>1036788.48</v>
      </c>
      <c r="L46" s="15">
        <f t="shared" si="11"/>
        <v>1094733.99</v>
      </c>
      <c r="M46" s="15">
        <v>0</v>
      </c>
      <c r="N46" s="21"/>
    </row>
    <row r="47" spans="1:15" ht="15" x14ac:dyDescent="0.25">
      <c r="A47" s="19">
        <f t="shared" si="6"/>
        <v>5</v>
      </c>
      <c r="B47" s="20">
        <v>451</v>
      </c>
      <c r="C47" s="15">
        <f t="shared" si="8"/>
        <v>778214.43</v>
      </c>
      <c r="D47" s="15">
        <f t="shared" si="10"/>
        <v>823075.47000000009</v>
      </c>
      <c r="E47" s="15">
        <f>+$C47+($E$30*$A$3)</f>
        <v>868559.58000000007</v>
      </c>
      <c r="F47" s="6"/>
      <c r="G47" s="6"/>
      <c r="I47" s="19">
        <f t="shared" si="7"/>
        <v>5</v>
      </c>
      <c r="J47" s="20">
        <v>451</v>
      </c>
      <c r="K47" s="15">
        <f t="shared" si="9"/>
        <v>1071057.33</v>
      </c>
      <c r="L47" s="15">
        <f t="shared" si="11"/>
        <v>1129002.8400000001</v>
      </c>
      <c r="M47" s="15">
        <v>0</v>
      </c>
    </row>
    <row r="48" spans="1:15" ht="15" x14ac:dyDescent="0.25">
      <c r="A48" s="19">
        <f t="shared" si="6"/>
        <v>4</v>
      </c>
      <c r="B48" s="20">
        <v>523</v>
      </c>
      <c r="C48" s="15">
        <f t="shared" si="8"/>
        <v>823075.47000000009</v>
      </c>
      <c r="D48" s="15">
        <f t="shared" si="10"/>
        <v>867936.51000000013</v>
      </c>
      <c r="E48" s="15">
        <f>+$C48+($E$30*$A$3)</f>
        <v>913420.62000000011</v>
      </c>
      <c r="F48" s="6"/>
      <c r="G48" s="6"/>
      <c r="I48" s="19">
        <f t="shared" si="7"/>
        <v>4</v>
      </c>
      <c r="J48" s="20">
        <v>523</v>
      </c>
      <c r="K48" s="15">
        <f t="shared" si="9"/>
        <v>1115918.3700000001</v>
      </c>
      <c r="L48" s="15">
        <f t="shared" si="11"/>
        <v>1173863.8800000001</v>
      </c>
      <c r="M48" s="15">
        <v>0</v>
      </c>
      <c r="O48" s="21"/>
    </row>
    <row r="49" spans="1:16" ht="15" x14ac:dyDescent="0.25">
      <c r="A49" s="19">
        <f t="shared" si="6"/>
        <v>3</v>
      </c>
      <c r="B49" s="20">
        <v>590</v>
      </c>
      <c r="C49" s="15">
        <v>0</v>
      </c>
      <c r="D49" s="15">
        <v>0</v>
      </c>
      <c r="E49" s="15">
        <v>0</v>
      </c>
      <c r="F49" s="6"/>
      <c r="G49" s="6"/>
      <c r="I49" s="19">
        <f t="shared" si="7"/>
        <v>3</v>
      </c>
      <c r="J49" s="20">
        <v>590</v>
      </c>
      <c r="K49" s="15">
        <f t="shared" si="9"/>
        <v>1157664.06</v>
      </c>
      <c r="L49" s="15">
        <f t="shared" si="11"/>
        <v>1215609.57</v>
      </c>
      <c r="M49" s="15">
        <f>+$K49+($M$30*$I$29)</f>
        <v>1273555.08</v>
      </c>
    </row>
    <row r="50" spans="1:16" ht="15" x14ac:dyDescent="0.25">
      <c r="A50" s="19">
        <f t="shared" si="6"/>
        <v>2</v>
      </c>
      <c r="B50" s="20">
        <v>664</v>
      </c>
      <c r="C50" s="15">
        <v>0</v>
      </c>
      <c r="D50" s="15">
        <v>0</v>
      </c>
      <c r="E50" s="15">
        <v>0</v>
      </c>
      <c r="F50" s="6"/>
      <c r="G50" s="6"/>
      <c r="I50" s="19">
        <f t="shared" si="7"/>
        <v>2</v>
      </c>
      <c r="J50" s="20">
        <v>664</v>
      </c>
      <c r="K50" s="15">
        <f t="shared" si="9"/>
        <v>1203771.24</v>
      </c>
      <c r="L50" s="15">
        <f t="shared" si="11"/>
        <v>1261716.75</v>
      </c>
      <c r="M50" s="15">
        <f>+$K50+($M$30*$I$29)</f>
        <v>1319662.26</v>
      </c>
      <c r="N50" s="21"/>
    </row>
    <row r="51" spans="1:16" ht="15" x14ac:dyDescent="0.25">
      <c r="A51" s="19">
        <f t="shared" si="6"/>
        <v>1</v>
      </c>
      <c r="B51" s="20">
        <v>748</v>
      </c>
      <c r="C51" s="15">
        <v>0</v>
      </c>
      <c r="D51" s="15">
        <v>0</v>
      </c>
      <c r="E51" s="15">
        <v>0</v>
      </c>
      <c r="F51" s="6"/>
      <c r="G51" s="6"/>
      <c r="I51" s="19">
        <f t="shared" si="7"/>
        <v>1</v>
      </c>
      <c r="J51" s="20">
        <v>748</v>
      </c>
      <c r="K51" s="15">
        <f t="shared" si="9"/>
        <v>1256109.1200000001</v>
      </c>
      <c r="L51" s="15">
        <f t="shared" si="11"/>
        <v>1314054.6300000001</v>
      </c>
      <c r="M51" s="15">
        <f>+$K51+($M$30*$I$29)</f>
        <v>1372000.1400000001</v>
      </c>
      <c r="N51" s="21"/>
      <c r="O51" s="21"/>
      <c r="P51" s="6"/>
    </row>
    <row r="52" spans="1:16" x14ac:dyDescent="0.2">
      <c r="F52" s="6"/>
      <c r="G52" s="6"/>
      <c r="M52" s="6"/>
      <c r="N52" s="21"/>
    </row>
    <row r="53" spans="1:16" x14ac:dyDescent="0.2">
      <c r="J53" s="6"/>
      <c r="K53" s="6"/>
      <c r="M53" s="6"/>
    </row>
    <row r="54" spans="1:16" x14ac:dyDescent="0.2">
      <c r="B54" s="5" t="s">
        <v>14</v>
      </c>
      <c r="D54" s="31"/>
      <c r="L54" s="6"/>
      <c r="M54" s="6"/>
    </row>
    <row r="55" spans="1:16" x14ac:dyDescent="0.2">
      <c r="A55" s="5" t="s">
        <v>15</v>
      </c>
      <c r="D55" s="31"/>
    </row>
    <row r="56" spans="1:16" x14ac:dyDescent="0.2">
      <c r="A56" s="5" t="s">
        <v>16</v>
      </c>
      <c r="B56" s="5" t="s">
        <v>17</v>
      </c>
      <c r="L56" s="6"/>
      <c r="M56" s="6"/>
    </row>
    <row r="57" spans="1:16" x14ac:dyDescent="0.2">
      <c r="A57" s="5" t="s">
        <v>18</v>
      </c>
      <c r="B57" s="5">
        <v>1676</v>
      </c>
      <c r="C57" s="6">
        <f>+$A$3</f>
        <v>623.07000000000005</v>
      </c>
      <c r="D57" s="6">
        <f>+B57*C57</f>
        <v>1044265.3200000001</v>
      </c>
    </row>
    <row r="58" spans="1:16" x14ac:dyDescent="0.2">
      <c r="A58" s="5" t="s">
        <v>19</v>
      </c>
      <c r="B58" s="5">
        <v>1515</v>
      </c>
      <c r="C58" s="6">
        <f>+$A$3</f>
        <v>623.07000000000005</v>
      </c>
      <c r="D58" s="6">
        <f>+B58*C58</f>
        <v>943951.05</v>
      </c>
    </row>
    <row r="59" spans="1:16" x14ac:dyDescent="0.2">
      <c r="A59" s="5" t="s">
        <v>20</v>
      </c>
      <c r="B59" s="5">
        <v>1365</v>
      </c>
      <c r="C59" s="6">
        <f>+$A$3</f>
        <v>623.07000000000005</v>
      </c>
      <c r="D59" s="6">
        <f>+B59*C59</f>
        <v>850490.55</v>
      </c>
    </row>
    <row r="60" spans="1:16" x14ac:dyDescent="0.2">
      <c r="A60" s="5" t="s">
        <v>21</v>
      </c>
      <c r="B60" s="5">
        <v>1215</v>
      </c>
      <c r="C60" s="6">
        <f>+$A$3</f>
        <v>623.07000000000005</v>
      </c>
      <c r="D60" s="6">
        <f>+B60*C60</f>
        <v>757030.05</v>
      </c>
    </row>
    <row r="61" spans="1:16" x14ac:dyDescent="0.2">
      <c r="E61" s="6"/>
    </row>
    <row r="62" spans="1:16" x14ac:dyDescent="0.2">
      <c r="B62" s="5" t="s">
        <v>22</v>
      </c>
      <c r="C62" s="5"/>
    </row>
    <row r="63" spans="1:16" x14ac:dyDescent="0.2">
      <c r="A63" s="5" t="s">
        <v>23</v>
      </c>
    </row>
    <row r="64" spans="1:16" x14ac:dyDescent="0.2">
      <c r="A64" s="5" t="s">
        <v>16</v>
      </c>
      <c r="B64" s="5" t="s">
        <v>17</v>
      </c>
    </row>
    <row r="65" spans="1:4" x14ac:dyDescent="0.2">
      <c r="A65" s="5" t="s">
        <v>18</v>
      </c>
      <c r="B65" s="5">
        <v>600</v>
      </c>
      <c r="C65" s="6">
        <f>+$A$3</f>
        <v>623.07000000000005</v>
      </c>
      <c r="D65" s="6">
        <f>+B65*C65</f>
        <v>373842.00000000006</v>
      </c>
    </row>
    <row r="66" spans="1:4" x14ac:dyDescent="0.2">
      <c r="A66" s="5" t="s">
        <v>19</v>
      </c>
      <c r="B66" s="5">
        <v>450</v>
      </c>
      <c r="C66" s="6">
        <f>+$A$3</f>
        <v>623.07000000000005</v>
      </c>
      <c r="D66" s="6">
        <f>+B66*C66</f>
        <v>280381.5</v>
      </c>
    </row>
    <row r="67" spans="1:4" x14ac:dyDescent="0.2">
      <c r="A67" s="5" t="s">
        <v>20</v>
      </c>
      <c r="B67" s="5">
        <v>300</v>
      </c>
      <c r="C67" s="6">
        <f>+$A$3</f>
        <v>623.07000000000005</v>
      </c>
      <c r="D67" s="6">
        <f>+B67*C67</f>
        <v>186921.00000000003</v>
      </c>
    </row>
    <row r="68" spans="1:4" x14ac:dyDescent="0.2">
      <c r="A68" s="5" t="s">
        <v>21</v>
      </c>
      <c r="B68" s="5">
        <v>150</v>
      </c>
      <c r="C68" s="6">
        <f>+$A$3</f>
        <v>623.07000000000005</v>
      </c>
      <c r="D68" s="6">
        <f>+B68*C68</f>
        <v>93460.500000000015</v>
      </c>
    </row>
  </sheetData>
  <mergeCells count="5">
    <mergeCell ref="B1:M1"/>
    <mergeCell ref="A2:E2"/>
    <mergeCell ref="I2:M2"/>
    <mergeCell ref="A28:E28"/>
    <mergeCell ref="I28:M28"/>
  </mergeCells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mcarrizo</dc:creator>
  <cp:lastModifiedBy>Carolina Irrazabal</cp:lastModifiedBy>
  <dcterms:created xsi:type="dcterms:W3CDTF">2024-04-04T11:26:45Z</dcterms:created>
  <dcterms:modified xsi:type="dcterms:W3CDTF">2024-04-09T13:51:39Z</dcterms:modified>
</cp:coreProperties>
</file>