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123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68" i="1" l="1"/>
  <c r="D68" i="1" s="1"/>
  <c r="C67" i="1"/>
  <c r="D67" i="1" s="1"/>
  <c r="C66" i="1"/>
  <c r="D66" i="1" s="1"/>
  <c r="C65" i="1"/>
  <c r="D65" i="1" s="1"/>
  <c r="C60" i="1"/>
  <c r="D60" i="1" s="1"/>
  <c r="C59" i="1"/>
  <c r="D59" i="1" s="1"/>
  <c r="C58" i="1"/>
  <c r="D58" i="1" s="1"/>
  <c r="C57" i="1"/>
  <c r="D57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A33" i="1"/>
  <c r="I29" i="1"/>
  <c r="K30" i="1" s="1"/>
  <c r="A29" i="1"/>
  <c r="C30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C4" i="1"/>
  <c r="C18" i="1" s="1"/>
  <c r="I3" i="1"/>
  <c r="K48" i="1" s="1"/>
  <c r="C45" i="1" l="1"/>
  <c r="D45" i="1" s="1"/>
  <c r="C44" i="1"/>
  <c r="D44" i="1" s="1"/>
  <c r="C36" i="1"/>
  <c r="K4" i="1"/>
  <c r="K18" i="1" s="1"/>
  <c r="E18" i="1"/>
  <c r="D18" i="1"/>
  <c r="L18" i="1"/>
  <c r="M18" i="1"/>
  <c r="K39" i="1"/>
  <c r="K46" i="1"/>
  <c r="L46" i="1" s="1"/>
  <c r="O30" i="1"/>
  <c r="N30" i="1"/>
  <c r="C7" i="1"/>
  <c r="K15" i="1"/>
  <c r="L15" i="1" s="1"/>
  <c r="G30" i="1"/>
  <c r="C40" i="1"/>
  <c r="F4" i="1"/>
  <c r="G4" i="1"/>
  <c r="K11" i="1"/>
  <c r="K14" i="1"/>
  <c r="L14" i="1" s="1"/>
  <c r="C17" i="1"/>
  <c r="K19" i="1"/>
  <c r="K40" i="1"/>
  <c r="K47" i="1"/>
  <c r="L47" i="1" s="1"/>
  <c r="L48" i="1"/>
  <c r="K50" i="1"/>
  <c r="N4" i="1"/>
  <c r="C12" i="1"/>
  <c r="D12" i="1" s="1"/>
  <c r="K13" i="1"/>
  <c r="L13" i="1" s="1"/>
  <c r="C39" i="1"/>
  <c r="C41" i="1"/>
  <c r="D41" i="1" s="1"/>
  <c r="K42" i="1"/>
  <c r="K45" i="1"/>
  <c r="L45" i="1" s="1"/>
  <c r="C8" i="1"/>
  <c r="O4" i="1"/>
  <c r="C15" i="1"/>
  <c r="D15" i="1" s="1"/>
  <c r="C48" i="1"/>
  <c r="K49" i="1"/>
  <c r="M49" i="1" s="1"/>
  <c r="K10" i="1"/>
  <c r="K17" i="1"/>
  <c r="L17" i="1" s="1"/>
  <c r="C9" i="1"/>
  <c r="K12" i="1"/>
  <c r="K16" i="1"/>
  <c r="L16" i="1" s="1"/>
  <c r="K20" i="1"/>
  <c r="M20" i="1" s="1"/>
  <c r="F30" i="1"/>
  <c r="K41" i="1"/>
  <c r="C46" i="1"/>
  <c r="K51" i="1"/>
  <c r="M51" i="1" s="1"/>
  <c r="C10" i="1"/>
  <c r="C16" i="1"/>
  <c r="K8" i="1"/>
  <c r="C6" i="1"/>
  <c r="C37" i="1"/>
  <c r="C43" i="1"/>
  <c r="D43" i="1" s="1"/>
  <c r="K44" i="1"/>
  <c r="L44" i="1" s="1"/>
  <c r="C47" i="1"/>
  <c r="C11" i="1"/>
  <c r="D11" i="1" s="1"/>
  <c r="C14" i="1"/>
  <c r="D14" i="1" s="1"/>
  <c r="K9" i="1"/>
  <c r="C13" i="1"/>
  <c r="D13" i="1" s="1"/>
  <c r="C38" i="1"/>
  <c r="C42" i="1"/>
  <c r="D42" i="1" s="1"/>
  <c r="K43" i="1"/>
  <c r="L51" i="1" l="1"/>
  <c r="D48" i="1"/>
  <c r="E48" i="1"/>
  <c r="L19" i="1"/>
  <c r="M19" i="1"/>
  <c r="E17" i="1"/>
  <c r="D17" i="1"/>
  <c r="L20" i="1"/>
  <c r="E16" i="1"/>
  <c r="D16" i="1"/>
  <c r="L49" i="1"/>
  <c r="D47" i="1"/>
  <c r="E47" i="1"/>
  <c r="E46" i="1"/>
  <c r="D46" i="1"/>
  <c r="M50" i="1"/>
  <c r="L50" i="1"/>
</calcChain>
</file>

<file path=xl/sharedStrings.xml><?xml version="1.0" encoding="utf-8"?>
<sst xmlns="http://schemas.openxmlformats.org/spreadsheetml/2006/main" count="59" uniqueCount="27">
  <si>
    <t>ZONA</t>
  </si>
  <si>
    <t>APLICA SOBRE EL BÁSICO DE LA CATEGORÍA</t>
  </si>
  <si>
    <t>SERVICIOS GENERALES</t>
  </si>
  <si>
    <t>ADMINISTRATIVOS</t>
  </si>
  <si>
    <t xml:space="preserve">Tramos </t>
  </si>
  <si>
    <t>General</t>
  </si>
  <si>
    <t>Principal</t>
  </si>
  <si>
    <t>Superior</t>
  </si>
  <si>
    <t>COMPENSACIÓN INFORMÁTICA 15%</t>
  </si>
  <si>
    <t>U.R BASE</t>
  </si>
  <si>
    <t xml:space="preserve">GRADOS </t>
  </si>
  <si>
    <t>R x GRADOS</t>
  </si>
  <si>
    <t>TÉCNICOS</t>
  </si>
  <si>
    <t>PROFESIONALES</t>
  </si>
  <si>
    <t>Funcion Directiva</t>
  </si>
  <si>
    <t>Art. 84</t>
  </si>
  <si>
    <t>Nivel</t>
  </si>
  <si>
    <t>U.R.</t>
  </si>
  <si>
    <t>I</t>
  </si>
  <si>
    <t>II</t>
  </si>
  <si>
    <t>III</t>
  </si>
  <si>
    <t>IV</t>
  </si>
  <si>
    <t>Función Jefatura</t>
  </si>
  <si>
    <t>Art. 85</t>
  </si>
  <si>
    <t>AGRUP. OPERATIVO 18%</t>
  </si>
  <si>
    <t>AGRUP.OPERATIVO 18%</t>
  </si>
  <si>
    <t>ESCALAS SALARIALES CONVENIO COLECTIVO SECTORIAL SENASA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</si>
</sst>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/>
    <xf numFmtId="2" fontId="1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3" borderId="2" xfId="0" applyNumberFormat="1" applyFont="1" applyFill="1" applyBorder="1" applyAlignment="1">
      <alignment horizontal="center"/>
    </xf>
    <xf numFmtId="0" fontId="1" fillId="0" borderId="2" xfId="0" applyFont="1" applyBorder="1"/>
    <xf numFmtId="4" fontId="0" fillId="0" borderId="2" xfId="0" applyNumberFormat="1" applyBorder="1"/>
    <xf numFmtId="2" fontId="1" fillId="3" borderId="6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2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workbookViewId="0">
      <selection activeCell="K12" sqref="K12"/>
    </sheetView>
  </sheetViews>
  <sheetFormatPr baseColWidth="10" defaultRowHeight="15" x14ac:dyDescent="0.25"/>
  <cols>
    <col min="1" max="1" width="14" customWidth="1"/>
    <col min="3" max="3" width="11.42578125" style="4"/>
    <col min="6" max="7" width="12.85546875" customWidth="1"/>
    <col min="14" max="14" width="12.140625" style="2" customWidth="1"/>
    <col min="15" max="15" width="12.85546875" style="2" customWidth="1"/>
    <col min="258" max="258" width="14" customWidth="1"/>
    <col min="514" max="514" width="14" customWidth="1"/>
    <col min="770" max="770" width="14" customWidth="1"/>
    <col min="1026" max="1026" width="14" customWidth="1"/>
    <col min="1282" max="1282" width="14" customWidth="1"/>
    <col min="1538" max="1538" width="14" customWidth="1"/>
    <col min="1794" max="1794" width="14" customWidth="1"/>
    <col min="2050" max="2050" width="14" customWidth="1"/>
    <col min="2306" max="2306" width="14" customWidth="1"/>
    <col min="2562" max="2562" width="14" customWidth="1"/>
    <col min="2818" max="2818" width="14" customWidth="1"/>
    <col min="3074" max="3074" width="14" customWidth="1"/>
    <col min="3330" max="3330" width="14" customWidth="1"/>
    <col min="3586" max="3586" width="14" customWidth="1"/>
    <col min="3842" max="3842" width="14" customWidth="1"/>
    <col min="4098" max="4098" width="14" customWidth="1"/>
    <col min="4354" max="4354" width="14" customWidth="1"/>
    <col min="4610" max="4610" width="14" customWidth="1"/>
    <col min="4866" max="4866" width="14" customWidth="1"/>
    <col min="5122" max="5122" width="14" customWidth="1"/>
    <col min="5378" max="5378" width="14" customWidth="1"/>
    <col min="5634" max="5634" width="14" customWidth="1"/>
    <col min="5890" max="5890" width="14" customWidth="1"/>
    <col min="6146" max="6146" width="14" customWidth="1"/>
    <col min="6402" max="6402" width="14" customWidth="1"/>
    <col min="6658" max="6658" width="14" customWidth="1"/>
    <col min="6914" max="6914" width="14" customWidth="1"/>
    <col min="7170" max="7170" width="14" customWidth="1"/>
    <col min="7426" max="7426" width="14" customWidth="1"/>
    <col min="7682" max="7682" width="14" customWidth="1"/>
    <col min="7938" max="7938" width="14" customWidth="1"/>
    <col min="8194" max="8194" width="14" customWidth="1"/>
    <col min="8450" max="8450" width="14" customWidth="1"/>
    <col min="8706" max="8706" width="14" customWidth="1"/>
    <col min="8962" max="8962" width="14" customWidth="1"/>
    <col min="9218" max="9218" width="14" customWidth="1"/>
    <col min="9474" max="9474" width="14" customWidth="1"/>
    <col min="9730" max="9730" width="14" customWidth="1"/>
    <col min="9986" max="9986" width="14" customWidth="1"/>
    <col min="10242" max="10242" width="14" customWidth="1"/>
    <col min="10498" max="10498" width="14" customWidth="1"/>
    <col min="10754" max="10754" width="14" customWidth="1"/>
    <col min="11010" max="11010" width="14" customWidth="1"/>
    <col min="11266" max="11266" width="14" customWidth="1"/>
    <col min="11522" max="11522" width="14" customWidth="1"/>
    <col min="11778" max="11778" width="14" customWidth="1"/>
    <col min="12034" max="12034" width="14" customWidth="1"/>
    <col min="12290" max="12290" width="14" customWidth="1"/>
    <col min="12546" max="12546" width="14" customWidth="1"/>
    <col min="12802" max="12802" width="14" customWidth="1"/>
    <col min="13058" max="13058" width="14" customWidth="1"/>
    <col min="13314" max="13314" width="14" customWidth="1"/>
    <col min="13570" max="13570" width="14" customWidth="1"/>
    <col min="13826" max="13826" width="14" customWidth="1"/>
    <col min="14082" max="14082" width="14" customWidth="1"/>
    <col min="14338" max="14338" width="14" customWidth="1"/>
    <col min="14594" max="14594" width="14" customWidth="1"/>
    <col min="14850" max="14850" width="14" customWidth="1"/>
    <col min="15106" max="15106" width="14" customWidth="1"/>
    <col min="15362" max="15362" width="14" customWidth="1"/>
    <col min="15618" max="15618" width="14" customWidth="1"/>
    <col min="15874" max="15874" width="14" customWidth="1"/>
    <col min="16130" max="16130" width="14" customWidth="1"/>
  </cols>
  <sheetData>
    <row r="1" spans="1:17" ht="26.25" x14ac:dyDescent="0.4">
      <c r="A1" s="1"/>
      <c r="B1" s="31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P1" s="3" t="s">
        <v>0</v>
      </c>
      <c r="Q1" t="s">
        <v>1</v>
      </c>
    </row>
    <row r="2" spans="1:17" ht="18.75" x14ac:dyDescent="0.3">
      <c r="A2" s="25" t="s">
        <v>2</v>
      </c>
      <c r="B2" s="26"/>
      <c r="C2" s="26"/>
      <c r="D2" s="26"/>
      <c r="E2" s="27"/>
      <c r="F2" s="4"/>
      <c r="G2" s="4"/>
      <c r="H2" s="5"/>
      <c r="I2" s="25" t="s">
        <v>3</v>
      </c>
      <c r="J2" s="26"/>
      <c r="K2" s="26"/>
      <c r="L2" s="26"/>
      <c r="M2" s="27"/>
    </row>
    <row r="3" spans="1:17" s="10" customFormat="1" ht="63" x14ac:dyDescent="0.25">
      <c r="A3" s="6">
        <v>126.12</v>
      </c>
      <c r="B3" s="7" t="s">
        <v>4</v>
      </c>
      <c r="C3" s="8" t="s">
        <v>5</v>
      </c>
      <c r="D3" s="7" t="s">
        <v>6</v>
      </c>
      <c r="E3" s="7" t="s">
        <v>7</v>
      </c>
      <c r="F3" s="9" t="s">
        <v>24</v>
      </c>
      <c r="G3" s="9" t="s">
        <v>8</v>
      </c>
      <c r="I3" s="6">
        <f>+A3</f>
        <v>126.12</v>
      </c>
      <c r="J3" s="7" t="s">
        <v>4</v>
      </c>
      <c r="K3" s="8" t="s">
        <v>5</v>
      </c>
      <c r="L3" s="7" t="s">
        <v>6</v>
      </c>
      <c r="M3" s="7" t="s">
        <v>7</v>
      </c>
      <c r="N3" s="9" t="s">
        <v>25</v>
      </c>
      <c r="O3" s="9" t="s">
        <v>8</v>
      </c>
    </row>
    <row r="4" spans="1:17" x14ac:dyDescent="0.25">
      <c r="A4" s="11" t="s">
        <v>9</v>
      </c>
      <c r="B4" s="12">
        <v>570</v>
      </c>
      <c r="C4" s="13">
        <f>+B4*A3</f>
        <v>71888.400000000009</v>
      </c>
      <c r="D4" s="12">
        <v>52</v>
      </c>
      <c r="E4" s="12">
        <v>104</v>
      </c>
      <c r="F4" s="13">
        <f>+C4*0.18</f>
        <v>12939.912</v>
      </c>
      <c r="G4" s="13">
        <f>+C4*0.15</f>
        <v>10783.26</v>
      </c>
      <c r="I4" s="11" t="s">
        <v>9</v>
      </c>
      <c r="J4" s="12">
        <v>712</v>
      </c>
      <c r="K4" s="13">
        <f>+J4*I3</f>
        <v>89797.440000000002</v>
      </c>
      <c r="L4" s="12">
        <v>65</v>
      </c>
      <c r="M4" s="12">
        <v>129</v>
      </c>
      <c r="N4" s="13">
        <f>+K4*0.18</f>
        <v>16163.539199999999</v>
      </c>
      <c r="O4" s="13">
        <f>+K4*0.15</f>
        <v>13469.616</v>
      </c>
    </row>
    <row r="5" spans="1:17" x14ac:dyDescent="0.25">
      <c r="A5" s="14" t="s">
        <v>10</v>
      </c>
      <c r="B5" s="15" t="s">
        <v>11</v>
      </c>
      <c r="I5" s="14" t="s">
        <v>10</v>
      </c>
      <c r="J5" s="15" t="s">
        <v>11</v>
      </c>
      <c r="K5" s="4"/>
      <c r="M5" s="4"/>
    </row>
    <row r="6" spans="1:17" x14ac:dyDescent="0.25">
      <c r="A6" s="16">
        <v>20</v>
      </c>
      <c r="B6" s="17">
        <v>35</v>
      </c>
      <c r="C6" s="13">
        <f>+($B6*$A$3)+$C$4</f>
        <v>76302.600000000006</v>
      </c>
      <c r="D6" s="13">
        <v>0</v>
      </c>
      <c r="E6" s="13">
        <v>0</v>
      </c>
      <c r="F6" s="4"/>
      <c r="G6" s="4"/>
      <c r="H6" s="4"/>
      <c r="I6" s="16">
        <v>20</v>
      </c>
      <c r="J6" s="17">
        <v>35</v>
      </c>
      <c r="K6" s="13">
        <v>0</v>
      </c>
      <c r="L6" s="13">
        <v>0</v>
      </c>
      <c r="M6" s="13">
        <v>0</v>
      </c>
    </row>
    <row r="7" spans="1:17" x14ac:dyDescent="0.25">
      <c r="A7" s="16">
        <f>+A6-1</f>
        <v>19</v>
      </c>
      <c r="B7" s="17">
        <v>43</v>
      </c>
      <c r="C7" s="13">
        <f t="shared" ref="C7:C18" si="0">+($B7*$A$3)+$C$4</f>
        <v>77311.560000000012</v>
      </c>
      <c r="D7" s="13">
        <v>0</v>
      </c>
      <c r="E7" s="13">
        <v>0</v>
      </c>
      <c r="F7" s="4"/>
      <c r="G7" s="4"/>
      <c r="I7" s="16">
        <f>+I6-1</f>
        <v>19</v>
      </c>
      <c r="J7" s="17">
        <v>43</v>
      </c>
      <c r="K7" s="13">
        <v>0</v>
      </c>
      <c r="L7" s="13">
        <v>0</v>
      </c>
      <c r="M7" s="13">
        <v>0</v>
      </c>
    </row>
    <row r="8" spans="1:17" x14ac:dyDescent="0.25">
      <c r="A8" s="16">
        <f>+A7-1</f>
        <v>18</v>
      </c>
      <c r="B8" s="17">
        <v>55</v>
      </c>
      <c r="C8" s="13">
        <f t="shared" si="0"/>
        <v>78825.000000000015</v>
      </c>
      <c r="D8" s="13">
        <v>0</v>
      </c>
      <c r="E8" s="13">
        <v>0</v>
      </c>
      <c r="F8" s="4"/>
      <c r="G8" s="4"/>
      <c r="I8" s="16">
        <f>+I7-1</f>
        <v>18</v>
      </c>
      <c r="J8" s="17">
        <v>55</v>
      </c>
      <c r="K8" s="13">
        <f>+($J8*$I$3)+$K$4</f>
        <v>96734.040000000008</v>
      </c>
      <c r="L8" s="13">
        <v>0</v>
      </c>
      <c r="M8" s="13">
        <v>0</v>
      </c>
    </row>
    <row r="9" spans="1:17" x14ac:dyDescent="0.25">
      <c r="A9" s="16">
        <f t="shared" ref="A9:A25" si="1">+A8-1</f>
        <v>17</v>
      </c>
      <c r="B9" s="17">
        <v>67</v>
      </c>
      <c r="C9" s="13">
        <f t="shared" si="0"/>
        <v>80338.44</v>
      </c>
      <c r="D9" s="13">
        <v>0</v>
      </c>
      <c r="E9" s="13">
        <v>0</v>
      </c>
      <c r="F9" s="4"/>
      <c r="G9" s="4"/>
      <c r="I9" s="16">
        <f t="shared" ref="I9:I25" si="2">+I8-1</f>
        <v>17</v>
      </c>
      <c r="J9" s="17">
        <v>67</v>
      </c>
      <c r="K9" s="13">
        <f t="shared" ref="K9:K20" si="3">+($J9*$I$3)+$K$4</f>
        <v>98247.48000000001</v>
      </c>
      <c r="L9" s="13">
        <v>0</v>
      </c>
      <c r="M9" s="13">
        <v>0</v>
      </c>
    </row>
    <row r="10" spans="1:17" x14ac:dyDescent="0.25">
      <c r="A10" s="16">
        <f t="shared" si="1"/>
        <v>16</v>
      </c>
      <c r="B10" s="17">
        <v>80</v>
      </c>
      <c r="C10" s="13">
        <f t="shared" si="0"/>
        <v>81978.000000000015</v>
      </c>
      <c r="D10" s="13">
        <v>0</v>
      </c>
      <c r="E10" s="13">
        <v>0</v>
      </c>
      <c r="F10" s="4"/>
      <c r="G10" s="4"/>
      <c r="I10" s="16">
        <f t="shared" si="2"/>
        <v>16</v>
      </c>
      <c r="J10" s="17">
        <v>80</v>
      </c>
      <c r="K10" s="13">
        <f t="shared" si="3"/>
        <v>99887.040000000008</v>
      </c>
      <c r="L10" s="13">
        <v>0</v>
      </c>
      <c r="M10" s="13">
        <v>0</v>
      </c>
    </row>
    <row r="11" spans="1:17" x14ac:dyDescent="0.25">
      <c r="A11" s="16">
        <f t="shared" si="1"/>
        <v>15</v>
      </c>
      <c r="B11" s="17">
        <v>96</v>
      </c>
      <c r="C11" s="13">
        <f t="shared" si="0"/>
        <v>83995.920000000013</v>
      </c>
      <c r="D11" s="13">
        <f t="shared" ref="D11:D18" si="4">+C11+($D$4*$A$3)</f>
        <v>90554.160000000018</v>
      </c>
      <c r="E11" s="13">
        <v>0</v>
      </c>
      <c r="F11" s="4"/>
      <c r="G11" s="4"/>
      <c r="I11" s="16">
        <f t="shared" si="2"/>
        <v>15</v>
      </c>
      <c r="J11" s="17">
        <v>96</v>
      </c>
      <c r="K11" s="13">
        <f t="shared" si="3"/>
        <v>101904.96000000001</v>
      </c>
      <c r="L11" s="13">
        <v>0</v>
      </c>
      <c r="M11" s="13">
        <v>0</v>
      </c>
    </row>
    <row r="12" spans="1:17" x14ac:dyDescent="0.25">
      <c r="A12" s="16">
        <f t="shared" si="1"/>
        <v>14</v>
      </c>
      <c r="B12" s="17">
        <v>116</v>
      </c>
      <c r="C12" s="13">
        <f t="shared" si="0"/>
        <v>86518.32</v>
      </c>
      <c r="D12" s="13">
        <f t="shared" si="4"/>
        <v>93076.560000000012</v>
      </c>
      <c r="E12" s="13">
        <v>0</v>
      </c>
      <c r="F12" s="4"/>
      <c r="G12" s="4"/>
      <c r="I12" s="16">
        <f t="shared" si="2"/>
        <v>14</v>
      </c>
      <c r="J12" s="17">
        <v>116</v>
      </c>
      <c r="K12" s="13">
        <f t="shared" si="3"/>
        <v>104427.36</v>
      </c>
      <c r="L12" s="13">
        <v>0</v>
      </c>
      <c r="M12" s="13">
        <v>0</v>
      </c>
    </row>
    <row r="13" spans="1:17" x14ac:dyDescent="0.25">
      <c r="A13" s="16">
        <f t="shared" si="1"/>
        <v>13</v>
      </c>
      <c r="B13" s="17">
        <v>138</v>
      </c>
      <c r="C13" s="13">
        <f t="shared" si="0"/>
        <v>89292.96</v>
      </c>
      <c r="D13" s="13">
        <f t="shared" si="4"/>
        <v>95851.200000000012</v>
      </c>
      <c r="E13" s="13">
        <v>0</v>
      </c>
      <c r="F13" s="4"/>
      <c r="G13" s="4"/>
      <c r="I13" s="16">
        <f t="shared" si="2"/>
        <v>13</v>
      </c>
      <c r="J13" s="17">
        <v>138</v>
      </c>
      <c r="K13" s="13">
        <f t="shared" si="3"/>
        <v>107202</v>
      </c>
      <c r="L13" s="13">
        <f>+($L$4*$I$3)+$K13</f>
        <v>115399.8</v>
      </c>
      <c r="M13" s="13">
        <v>0</v>
      </c>
    </row>
    <row r="14" spans="1:17" x14ac:dyDescent="0.25">
      <c r="A14" s="16">
        <f t="shared" si="1"/>
        <v>12</v>
      </c>
      <c r="B14" s="17">
        <v>162</v>
      </c>
      <c r="C14" s="13">
        <f t="shared" si="0"/>
        <v>92319.840000000011</v>
      </c>
      <c r="D14" s="13">
        <f t="shared" si="4"/>
        <v>98878.080000000016</v>
      </c>
      <c r="E14" s="13">
        <v>0</v>
      </c>
      <c r="F14" s="4"/>
      <c r="G14" s="4"/>
      <c r="I14" s="16">
        <f t="shared" si="2"/>
        <v>12</v>
      </c>
      <c r="J14" s="17">
        <v>162</v>
      </c>
      <c r="K14" s="13">
        <f t="shared" si="3"/>
        <v>110228.88</v>
      </c>
      <c r="L14" s="13">
        <f t="shared" ref="L14:L19" si="5">+($L$4*$I$3)+$K14</f>
        <v>118426.68000000001</v>
      </c>
      <c r="M14" s="13">
        <v>0</v>
      </c>
    </row>
    <row r="15" spans="1:17" x14ac:dyDescent="0.25">
      <c r="A15" s="16">
        <f t="shared" si="1"/>
        <v>11</v>
      </c>
      <c r="B15" s="17">
        <v>190</v>
      </c>
      <c r="C15" s="13">
        <f t="shared" si="0"/>
        <v>95851.200000000012</v>
      </c>
      <c r="D15" s="13">
        <f t="shared" si="4"/>
        <v>102409.44000000002</v>
      </c>
      <c r="E15" s="13">
        <v>0</v>
      </c>
      <c r="F15" s="4"/>
      <c r="G15" s="4"/>
      <c r="I15" s="16">
        <f t="shared" si="2"/>
        <v>11</v>
      </c>
      <c r="J15" s="17">
        <v>190</v>
      </c>
      <c r="K15" s="13">
        <f t="shared" si="3"/>
        <v>113760.24</v>
      </c>
      <c r="L15" s="13">
        <f t="shared" si="5"/>
        <v>121958.04000000001</v>
      </c>
      <c r="M15" s="13">
        <v>0</v>
      </c>
    </row>
    <row r="16" spans="1:17" x14ac:dyDescent="0.25">
      <c r="A16" s="16">
        <f t="shared" si="1"/>
        <v>10</v>
      </c>
      <c r="B16" s="17">
        <v>226</v>
      </c>
      <c r="C16" s="13">
        <f t="shared" si="0"/>
        <v>100391.52000000002</v>
      </c>
      <c r="D16" s="13">
        <f t="shared" si="4"/>
        <v>106949.76000000002</v>
      </c>
      <c r="E16" s="13">
        <f>+$C16+($E$4*$A$3)</f>
        <v>113508.00000000001</v>
      </c>
      <c r="F16" s="4"/>
      <c r="G16" s="4"/>
      <c r="I16" s="16">
        <f t="shared" si="2"/>
        <v>10</v>
      </c>
      <c r="J16" s="17">
        <v>226</v>
      </c>
      <c r="K16" s="13">
        <f t="shared" si="3"/>
        <v>118300.56</v>
      </c>
      <c r="L16" s="13">
        <f t="shared" si="5"/>
        <v>126498.36</v>
      </c>
      <c r="M16" s="13">
        <v>0</v>
      </c>
    </row>
    <row r="17" spans="1:15" x14ac:dyDescent="0.25">
      <c r="A17" s="16">
        <f t="shared" si="1"/>
        <v>9</v>
      </c>
      <c r="B17" s="17">
        <v>264</v>
      </c>
      <c r="C17" s="13">
        <f t="shared" si="0"/>
        <v>105184.08000000002</v>
      </c>
      <c r="D17" s="13">
        <f t="shared" si="4"/>
        <v>111742.32000000002</v>
      </c>
      <c r="E17" s="13">
        <f>+$C17+($E$4*$A$3)</f>
        <v>118300.56000000001</v>
      </c>
      <c r="F17" s="4"/>
      <c r="G17" s="4"/>
      <c r="I17" s="16">
        <f t="shared" si="2"/>
        <v>9</v>
      </c>
      <c r="J17" s="17">
        <v>264</v>
      </c>
      <c r="K17" s="13">
        <f t="shared" si="3"/>
        <v>123093.12</v>
      </c>
      <c r="L17" s="13">
        <f t="shared" si="5"/>
        <v>131290.91999999998</v>
      </c>
      <c r="M17" s="13">
        <v>0</v>
      </c>
    </row>
    <row r="18" spans="1:15" x14ac:dyDescent="0.25">
      <c r="A18" s="16">
        <f t="shared" si="1"/>
        <v>8</v>
      </c>
      <c r="B18" s="17">
        <v>303</v>
      </c>
      <c r="C18" s="13">
        <f t="shared" si="0"/>
        <v>110102.76000000001</v>
      </c>
      <c r="D18" s="13">
        <f t="shared" si="4"/>
        <v>116661.00000000001</v>
      </c>
      <c r="E18" s="13">
        <f>+$C18+($E$4*$A$3)</f>
        <v>123219.24</v>
      </c>
      <c r="F18" s="4"/>
      <c r="G18" s="4"/>
      <c r="I18" s="16">
        <f t="shared" si="2"/>
        <v>8</v>
      </c>
      <c r="J18" s="17">
        <v>303</v>
      </c>
      <c r="K18" s="13">
        <f t="shared" si="3"/>
        <v>128011.8</v>
      </c>
      <c r="L18" s="13">
        <f t="shared" si="5"/>
        <v>136209.60000000001</v>
      </c>
      <c r="M18" s="13">
        <f>+$K18+($M$4*$I$3)</f>
        <v>144281.28</v>
      </c>
    </row>
    <row r="19" spans="1:15" x14ac:dyDescent="0.25">
      <c r="A19" s="16">
        <f t="shared" si="1"/>
        <v>7</v>
      </c>
      <c r="B19" s="17">
        <v>346</v>
      </c>
      <c r="C19" s="13">
        <v>0</v>
      </c>
      <c r="D19" s="13">
        <v>0</v>
      </c>
      <c r="E19" s="13">
        <v>0</v>
      </c>
      <c r="F19" s="4"/>
      <c r="G19" s="4"/>
      <c r="I19" s="16">
        <f t="shared" si="2"/>
        <v>7</v>
      </c>
      <c r="J19" s="17">
        <v>346</v>
      </c>
      <c r="K19" s="13">
        <f t="shared" si="3"/>
        <v>133434.96000000002</v>
      </c>
      <c r="L19" s="13">
        <f t="shared" si="5"/>
        <v>141632.76</v>
      </c>
      <c r="M19" s="13">
        <f>+$K19+($M$4*$I$3)</f>
        <v>149704.44000000003</v>
      </c>
    </row>
    <row r="20" spans="1:15" x14ac:dyDescent="0.25">
      <c r="A20" s="16">
        <f t="shared" si="1"/>
        <v>6</v>
      </c>
      <c r="B20" s="17">
        <v>396</v>
      </c>
      <c r="C20" s="13">
        <v>0</v>
      </c>
      <c r="D20" s="13">
        <v>0</v>
      </c>
      <c r="E20" s="13">
        <v>0</v>
      </c>
      <c r="F20" s="4"/>
      <c r="G20" s="4"/>
      <c r="I20" s="16">
        <f t="shared" si="2"/>
        <v>6</v>
      </c>
      <c r="J20" s="17">
        <v>396</v>
      </c>
      <c r="K20" s="13">
        <f t="shared" si="3"/>
        <v>139740.96000000002</v>
      </c>
      <c r="L20" s="13">
        <f>+($L$4*$I$3)+$K20</f>
        <v>147938.76</v>
      </c>
      <c r="M20" s="13">
        <f>+$K20+($M$4*$I$3)</f>
        <v>156010.44000000003</v>
      </c>
    </row>
    <row r="21" spans="1:15" x14ac:dyDescent="0.25">
      <c r="A21" s="16">
        <f t="shared" si="1"/>
        <v>5</v>
      </c>
      <c r="B21" s="17">
        <v>451</v>
      </c>
      <c r="C21" s="13">
        <v>0</v>
      </c>
      <c r="D21" s="13">
        <v>0</v>
      </c>
      <c r="E21" s="13">
        <v>0</v>
      </c>
      <c r="F21" s="4"/>
      <c r="G21" s="4"/>
      <c r="I21" s="16">
        <f t="shared" si="2"/>
        <v>5</v>
      </c>
      <c r="J21" s="17">
        <v>451</v>
      </c>
      <c r="K21" s="13">
        <v>0</v>
      </c>
      <c r="L21" s="13">
        <v>0</v>
      </c>
      <c r="M21" s="13">
        <v>0</v>
      </c>
    </row>
    <row r="22" spans="1:15" x14ac:dyDescent="0.25">
      <c r="A22" s="16">
        <f t="shared" si="1"/>
        <v>4</v>
      </c>
      <c r="B22" s="17">
        <v>523</v>
      </c>
      <c r="C22" s="13">
        <v>0</v>
      </c>
      <c r="D22" s="13">
        <v>0</v>
      </c>
      <c r="E22" s="13">
        <v>0</v>
      </c>
      <c r="F22" s="4"/>
      <c r="G22" s="4"/>
      <c r="I22" s="16">
        <f t="shared" si="2"/>
        <v>4</v>
      </c>
      <c r="J22" s="17">
        <v>523</v>
      </c>
      <c r="K22" s="13">
        <v>0</v>
      </c>
      <c r="L22" s="13">
        <v>0</v>
      </c>
      <c r="M22" s="13">
        <v>0</v>
      </c>
    </row>
    <row r="23" spans="1:15" x14ac:dyDescent="0.25">
      <c r="A23" s="16">
        <f t="shared" si="1"/>
        <v>3</v>
      </c>
      <c r="B23" s="17">
        <v>590</v>
      </c>
      <c r="C23" s="13">
        <v>0</v>
      </c>
      <c r="D23" s="13">
        <v>0</v>
      </c>
      <c r="E23" s="13">
        <v>0</v>
      </c>
      <c r="F23" s="4"/>
      <c r="G23" s="4"/>
      <c r="I23" s="16">
        <f t="shared" si="2"/>
        <v>3</v>
      </c>
      <c r="J23" s="17">
        <v>590</v>
      </c>
      <c r="K23" s="13">
        <v>0</v>
      </c>
      <c r="L23" s="13">
        <v>0</v>
      </c>
      <c r="M23" s="13">
        <v>0</v>
      </c>
    </row>
    <row r="24" spans="1:15" x14ac:dyDescent="0.25">
      <c r="A24" s="16">
        <f t="shared" si="1"/>
        <v>2</v>
      </c>
      <c r="B24" s="17">
        <v>664</v>
      </c>
      <c r="C24" s="13">
        <v>0</v>
      </c>
      <c r="D24" s="13">
        <v>0</v>
      </c>
      <c r="E24" s="13">
        <v>0</v>
      </c>
      <c r="F24" s="4"/>
      <c r="G24" s="4"/>
      <c r="I24" s="16">
        <f t="shared" si="2"/>
        <v>2</v>
      </c>
      <c r="J24" s="17">
        <v>664</v>
      </c>
      <c r="K24" s="13">
        <v>0</v>
      </c>
      <c r="L24" s="13">
        <v>0</v>
      </c>
      <c r="M24" s="13">
        <v>0</v>
      </c>
    </row>
    <row r="25" spans="1:15" x14ac:dyDescent="0.25">
      <c r="A25" s="16">
        <f t="shared" si="1"/>
        <v>1</v>
      </c>
      <c r="B25" s="17">
        <v>748</v>
      </c>
      <c r="C25" s="13">
        <v>0</v>
      </c>
      <c r="D25" s="13">
        <v>0</v>
      </c>
      <c r="E25" s="13">
        <v>0</v>
      </c>
      <c r="F25" s="4"/>
      <c r="G25" s="4"/>
      <c r="I25" s="16">
        <f t="shared" si="2"/>
        <v>1</v>
      </c>
      <c r="J25" s="17">
        <v>748</v>
      </c>
      <c r="K25" s="13">
        <v>0</v>
      </c>
      <c r="L25" s="13">
        <v>0</v>
      </c>
      <c r="M25" s="13">
        <v>0</v>
      </c>
    </row>
    <row r="27" spans="1:15" x14ac:dyDescent="0.25">
      <c r="F27" s="4"/>
      <c r="G27" s="4"/>
    </row>
    <row r="28" spans="1:15" ht="18.75" x14ac:dyDescent="0.3">
      <c r="A28" s="28" t="s">
        <v>12</v>
      </c>
      <c r="B28" s="29"/>
      <c r="C28" s="29"/>
      <c r="D28" s="29"/>
      <c r="E28" s="30"/>
      <c r="F28" s="4"/>
      <c r="G28" s="4"/>
      <c r="H28" s="5"/>
      <c r="I28" s="28" t="s">
        <v>13</v>
      </c>
      <c r="J28" s="29"/>
      <c r="K28" s="29"/>
      <c r="L28" s="29"/>
      <c r="M28" s="30"/>
    </row>
    <row r="29" spans="1:15" s="21" customFormat="1" ht="63" x14ac:dyDescent="0.25">
      <c r="A29" s="18">
        <f>+A3</f>
        <v>126.12</v>
      </c>
      <c r="B29" s="19" t="s">
        <v>4</v>
      </c>
      <c r="C29" s="20" t="s">
        <v>5</v>
      </c>
      <c r="D29" s="19" t="s">
        <v>6</v>
      </c>
      <c r="E29" s="19" t="s">
        <v>7</v>
      </c>
      <c r="F29" s="9" t="s">
        <v>24</v>
      </c>
      <c r="G29" s="9" t="s">
        <v>8</v>
      </c>
      <c r="I29" s="18">
        <f>+A3</f>
        <v>126.12</v>
      </c>
      <c r="J29" s="19" t="s">
        <v>4</v>
      </c>
      <c r="K29" s="20" t="s">
        <v>5</v>
      </c>
      <c r="L29" s="19" t="s">
        <v>6</v>
      </c>
      <c r="M29" s="19" t="s">
        <v>7</v>
      </c>
      <c r="N29" s="9" t="s">
        <v>24</v>
      </c>
      <c r="O29" s="9" t="s">
        <v>8</v>
      </c>
    </row>
    <row r="30" spans="1:15" x14ac:dyDescent="0.25">
      <c r="A30" s="11" t="s">
        <v>9</v>
      </c>
      <c r="B30" s="12">
        <v>798</v>
      </c>
      <c r="C30" s="13">
        <f>+B30*A29</f>
        <v>100643.76000000001</v>
      </c>
      <c r="D30" s="12">
        <v>72</v>
      </c>
      <c r="E30" s="12">
        <v>145</v>
      </c>
      <c r="F30" s="13">
        <f>+C30*0.18</f>
        <v>18115.876800000002</v>
      </c>
      <c r="G30" s="13">
        <f>+C30*0.15</f>
        <v>15096.564</v>
      </c>
      <c r="I30" s="11" t="s">
        <v>9</v>
      </c>
      <c r="J30" s="12">
        <v>1268</v>
      </c>
      <c r="K30" s="13">
        <f>+J30*I29</f>
        <v>159920.16</v>
      </c>
      <c r="L30" s="12">
        <v>93</v>
      </c>
      <c r="M30" s="12">
        <v>186</v>
      </c>
      <c r="N30" s="13">
        <f>+K30*0.18</f>
        <v>28785.628799999999</v>
      </c>
      <c r="O30" s="13">
        <f>+K30*0.15</f>
        <v>23988.024000000001</v>
      </c>
    </row>
    <row r="31" spans="1:15" x14ac:dyDescent="0.25">
      <c r="A31" s="14" t="s">
        <v>10</v>
      </c>
      <c r="B31" s="15" t="s">
        <v>11</v>
      </c>
      <c r="F31" s="4"/>
      <c r="G31" s="4"/>
      <c r="I31" s="11" t="s">
        <v>10</v>
      </c>
      <c r="J31" s="11" t="s">
        <v>11</v>
      </c>
      <c r="K31" s="13"/>
      <c r="L31" s="17"/>
      <c r="M31" s="13"/>
    </row>
    <row r="32" spans="1:15" x14ac:dyDescent="0.25">
      <c r="A32" s="16">
        <v>20</v>
      </c>
      <c r="B32" s="17">
        <v>35</v>
      </c>
      <c r="C32" s="13">
        <v>0</v>
      </c>
      <c r="D32" s="13">
        <v>0</v>
      </c>
      <c r="E32" s="13">
        <v>0</v>
      </c>
      <c r="F32" s="4"/>
      <c r="G32" s="4"/>
      <c r="I32" s="16">
        <v>20</v>
      </c>
      <c r="J32" s="17">
        <v>35</v>
      </c>
      <c r="K32" s="13">
        <v>0</v>
      </c>
      <c r="L32" s="13">
        <v>0</v>
      </c>
      <c r="M32" s="13">
        <v>0</v>
      </c>
    </row>
    <row r="33" spans="1:13" customFormat="1" x14ac:dyDescent="0.25">
      <c r="A33" s="16">
        <f>+A32-1</f>
        <v>19</v>
      </c>
      <c r="B33" s="17">
        <v>43</v>
      </c>
      <c r="C33" s="13">
        <v>0</v>
      </c>
      <c r="D33" s="13">
        <v>0</v>
      </c>
      <c r="E33" s="13">
        <v>0</v>
      </c>
      <c r="F33" s="4"/>
      <c r="G33" s="4"/>
      <c r="I33" s="16">
        <f>+I32-1</f>
        <v>19</v>
      </c>
      <c r="J33" s="17">
        <v>43</v>
      </c>
      <c r="K33" s="13">
        <v>0</v>
      </c>
      <c r="L33" s="13">
        <v>0</v>
      </c>
      <c r="M33" s="13">
        <v>0</v>
      </c>
    </row>
    <row r="34" spans="1:13" customFormat="1" x14ac:dyDescent="0.25">
      <c r="A34" s="16">
        <f>+A33-1</f>
        <v>18</v>
      </c>
      <c r="B34" s="17">
        <v>55</v>
      </c>
      <c r="C34" s="13">
        <v>0</v>
      </c>
      <c r="D34" s="13">
        <v>0</v>
      </c>
      <c r="E34" s="13">
        <v>0</v>
      </c>
      <c r="F34" s="4"/>
      <c r="G34" s="4"/>
      <c r="I34" s="16">
        <f>+I33-1</f>
        <v>18</v>
      </c>
      <c r="J34" s="17">
        <v>55</v>
      </c>
      <c r="K34" s="13">
        <v>0</v>
      </c>
      <c r="L34" s="13">
        <v>0</v>
      </c>
      <c r="M34" s="13">
        <v>0</v>
      </c>
    </row>
    <row r="35" spans="1:13" customFormat="1" x14ac:dyDescent="0.25">
      <c r="A35" s="16">
        <f t="shared" ref="A35:A51" si="6">+A34-1</f>
        <v>17</v>
      </c>
      <c r="B35" s="17">
        <v>67</v>
      </c>
      <c r="C35" s="13">
        <v>0</v>
      </c>
      <c r="D35" s="13">
        <v>0</v>
      </c>
      <c r="E35" s="13">
        <v>0</v>
      </c>
      <c r="F35" s="4"/>
      <c r="G35" s="4"/>
      <c r="I35" s="16">
        <f t="shared" ref="I35:I51" si="7">+I34-1</f>
        <v>17</v>
      </c>
      <c r="J35" s="17">
        <v>67</v>
      </c>
      <c r="K35" s="13">
        <v>0</v>
      </c>
      <c r="L35" s="13">
        <v>0</v>
      </c>
      <c r="M35" s="13">
        <v>0</v>
      </c>
    </row>
    <row r="36" spans="1:13" customFormat="1" x14ac:dyDescent="0.25">
      <c r="A36" s="16">
        <f t="shared" si="6"/>
        <v>16</v>
      </c>
      <c r="B36" s="17">
        <v>80</v>
      </c>
      <c r="C36" s="13">
        <f>+($B36*$A$3)+$C$30</f>
        <v>110733.36000000002</v>
      </c>
      <c r="D36" s="13">
        <v>0</v>
      </c>
      <c r="E36" s="13">
        <v>0</v>
      </c>
      <c r="F36" s="4"/>
      <c r="G36" s="4"/>
      <c r="I36" s="16">
        <f t="shared" si="7"/>
        <v>16</v>
      </c>
      <c r="J36" s="17">
        <v>80</v>
      </c>
      <c r="K36" s="13">
        <v>0</v>
      </c>
      <c r="L36" s="13">
        <v>0</v>
      </c>
      <c r="M36" s="13">
        <v>0</v>
      </c>
    </row>
    <row r="37" spans="1:13" customFormat="1" x14ac:dyDescent="0.25">
      <c r="A37" s="16">
        <f t="shared" si="6"/>
        <v>15</v>
      </c>
      <c r="B37" s="17">
        <v>96</v>
      </c>
      <c r="C37" s="13">
        <f t="shared" ref="C37:C48" si="8">+($B37*$A$3)+$C$30</f>
        <v>112751.28000000001</v>
      </c>
      <c r="D37" s="13">
        <v>0</v>
      </c>
      <c r="E37" s="13">
        <v>0</v>
      </c>
      <c r="F37" s="22"/>
      <c r="G37" s="22"/>
      <c r="I37" s="16">
        <f t="shared" si="7"/>
        <v>15</v>
      </c>
      <c r="J37" s="17">
        <v>96</v>
      </c>
      <c r="K37" s="13">
        <v>0</v>
      </c>
      <c r="L37" s="13">
        <v>0</v>
      </c>
      <c r="M37" s="13">
        <v>0</v>
      </c>
    </row>
    <row r="38" spans="1:13" customFormat="1" x14ac:dyDescent="0.25">
      <c r="A38" s="16">
        <f t="shared" si="6"/>
        <v>14</v>
      </c>
      <c r="B38" s="17">
        <v>116</v>
      </c>
      <c r="C38" s="13">
        <f t="shared" si="8"/>
        <v>115273.68000000001</v>
      </c>
      <c r="D38" s="13">
        <v>0</v>
      </c>
      <c r="E38" s="13">
        <v>0</v>
      </c>
      <c r="F38" s="4"/>
      <c r="G38" s="4"/>
      <c r="I38" s="16">
        <f t="shared" si="7"/>
        <v>14</v>
      </c>
      <c r="J38" s="17">
        <v>116</v>
      </c>
      <c r="K38" s="13">
        <v>0</v>
      </c>
      <c r="L38" s="13">
        <v>0</v>
      </c>
      <c r="M38" s="13">
        <v>0</v>
      </c>
    </row>
    <row r="39" spans="1:13" customFormat="1" x14ac:dyDescent="0.25">
      <c r="A39" s="16">
        <f t="shared" si="6"/>
        <v>13</v>
      </c>
      <c r="B39" s="17">
        <v>138</v>
      </c>
      <c r="C39" s="13">
        <f t="shared" si="8"/>
        <v>118048.32000000001</v>
      </c>
      <c r="D39" s="13"/>
      <c r="E39" s="13">
        <v>0</v>
      </c>
      <c r="F39" s="4"/>
      <c r="G39" s="4"/>
      <c r="I39" s="16">
        <f t="shared" si="7"/>
        <v>13</v>
      </c>
      <c r="J39" s="17">
        <v>138</v>
      </c>
      <c r="K39" s="13">
        <f>+($J39*$I$3)+$K$30</f>
        <v>177324.72</v>
      </c>
      <c r="L39" s="13">
        <v>0</v>
      </c>
      <c r="M39" s="13">
        <v>0</v>
      </c>
    </row>
    <row r="40" spans="1:13" customFormat="1" x14ac:dyDescent="0.25">
      <c r="A40" s="16">
        <f t="shared" si="6"/>
        <v>12</v>
      </c>
      <c r="B40" s="17">
        <v>162</v>
      </c>
      <c r="C40" s="13">
        <f t="shared" si="8"/>
        <v>121075.20000000001</v>
      </c>
      <c r="D40" s="13">
        <v>0</v>
      </c>
      <c r="E40" s="13">
        <v>0</v>
      </c>
      <c r="F40" s="4"/>
      <c r="G40" s="4"/>
      <c r="H40" s="4"/>
      <c r="I40" s="16">
        <f t="shared" si="7"/>
        <v>12</v>
      </c>
      <c r="J40" s="17">
        <v>162</v>
      </c>
      <c r="K40" s="13">
        <f t="shared" ref="K40:K51" si="9">+($J40*$I$3)+$K$30</f>
        <v>180351.6</v>
      </c>
      <c r="L40" s="13">
        <v>0</v>
      </c>
      <c r="M40" s="13">
        <v>0</v>
      </c>
    </row>
    <row r="41" spans="1:13" customFormat="1" x14ac:dyDescent="0.25">
      <c r="A41" s="16">
        <f t="shared" si="6"/>
        <v>11</v>
      </c>
      <c r="B41" s="17">
        <v>190</v>
      </c>
      <c r="C41" s="13">
        <f t="shared" si="8"/>
        <v>124606.56000000001</v>
      </c>
      <c r="D41" s="13">
        <f>+C41+($D$30*$A$3)</f>
        <v>133687.20000000001</v>
      </c>
      <c r="E41" s="13">
        <v>0</v>
      </c>
      <c r="F41" s="4"/>
      <c r="G41" s="4"/>
      <c r="I41" s="16">
        <f t="shared" si="7"/>
        <v>11</v>
      </c>
      <c r="J41" s="17">
        <v>190</v>
      </c>
      <c r="K41" s="13">
        <f>+($J41*$I$3)+$K$30</f>
        <v>183882.96</v>
      </c>
      <c r="L41" s="13">
        <v>0</v>
      </c>
      <c r="M41" s="13">
        <v>0</v>
      </c>
    </row>
    <row r="42" spans="1:13" customFormat="1" x14ac:dyDescent="0.25">
      <c r="A42" s="16">
        <f t="shared" si="6"/>
        <v>10</v>
      </c>
      <c r="B42" s="17">
        <v>226</v>
      </c>
      <c r="C42" s="13">
        <f t="shared" si="8"/>
        <v>129146.88</v>
      </c>
      <c r="D42" s="13">
        <f t="shared" ref="D42:D48" si="10">+C42+($D$30*$A$3)</f>
        <v>138227.52000000002</v>
      </c>
      <c r="E42" s="13">
        <v>0</v>
      </c>
      <c r="F42" s="4"/>
      <c r="G42" s="4"/>
      <c r="I42" s="16">
        <f t="shared" si="7"/>
        <v>10</v>
      </c>
      <c r="J42" s="17">
        <v>226</v>
      </c>
      <c r="K42" s="13">
        <f t="shared" si="9"/>
        <v>188423.28</v>
      </c>
      <c r="L42" s="13">
        <v>0</v>
      </c>
      <c r="M42" s="13">
        <v>0</v>
      </c>
    </row>
    <row r="43" spans="1:13" customFormat="1" x14ac:dyDescent="0.25">
      <c r="A43" s="16">
        <f t="shared" si="6"/>
        <v>9</v>
      </c>
      <c r="B43" s="17">
        <v>264</v>
      </c>
      <c r="C43" s="13">
        <f t="shared" si="8"/>
        <v>133939.44</v>
      </c>
      <c r="D43" s="13">
        <f t="shared" si="10"/>
        <v>143020.08000000002</v>
      </c>
      <c r="E43" s="13">
        <v>0</v>
      </c>
      <c r="F43" s="4"/>
      <c r="G43" s="4"/>
      <c r="H43" s="4"/>
      <c r="I43" s="16">
        <f t="shared" si="7"/>
        <v>9</v>
      </c>
      <c r="J43" s="17">
        <v>264</v>
      </c>
      <c r="K43" s="13">
        <f t="shared" si="9"/>
        <v>193215.84</v>
      </c>
      <c r="L43" s="13">
        <v>0</v>
      </c>
      <c r="M43" s="13">
        <v>0</v>
      </c>
    </row>
    <row r="44" spans="1:13" customFormat="1" x14ac:dyDescent="0.25">
      <c r="A44" s="16">
        <f t="shared" si="6"/>
        <v>8</v>
      </c>
      <c r="B44" s="17">
        <v>303</v>
      </c>
      <c r="C44" s="13">
        <f t="shared" si="8"/>
        <v>138858.12</v>
      </c>
      <c r="D44" s="13">
        <f t="shared" si="10"/>
        <v>147938.76</v>
      </c>
      <c r="E44" s="13">
        <v>0</v>
      </c>
      <c r="F44" s="4"/>
      <c r="G44" s="4"/>
      <c r="I44" s="16">
        <f t="shared" si="7"/>
        <v>8</v>
      </c>
      <c r="J44" s="17">
        <v>303</v>
      </c>
      <c r="K44" s="13">
        <f t="shared" si="9"/>
        <v>198134.52000000002</v>
      </c>
      <c r="L44" s="13">
        <f>+($L$30*$I$3)+$K44</f>
        <v>209863.68000000002</v>
      </c>
      <c r="M44" s="13">
        <v>0</v>
      </c>
    </row>
    <row r="45" spans="1:13" customFormat="1" x14ac:dyDescent="0.25">
      <c r="A45" s="16">
        <f t="shared" si="6"/>
        <v>7</v>
      </c>
      <c r="B45" s="17">
        <v>346</v>
      </c>
      <c r="C45" s="13">
        <f t="shared" si="8"/>
        <v>144281.28000000003</v>
      </c>
      <c r="D45" s="13">
        <f t="shared" si="10"/>
        <v>153361.92000000004</v>
      </c>
      <c r="E45" s="13">
        <v>0</v>
      </c>
      <c r="F45" s="4"/>
      <c r="G45" s="4"/>
      <c r="I45" s="16">
        <f t="shared" si="7"/>
        <v>7</v>
      </c>
      <c r="J45" s="17">
        <v>346</v>
      </c>
      <c r="K45" s="13">
        <f t="shared" si="9"/>
        <v>203557.68</v>
      </c>
      <c r="L45" s="13">
        <f t="shared" ref="L45:L51" si="11">+($L$30*$I$3)+$K45</f>
        <v>215286.84</v>
      </c>
      <c r="M45" s="13">
        <v>0</v>
      </c>
    </row>
    <row r="46" spans="1:13" customFormat="1" x14ac:dyDescent="0.25">
      <c r="A46" s="16">
        <f t="shared" si="6"/>
        <v>6</v>
      </c>
      <c r="B46" s="17">
        <v>396</v>
      </c>
      <c r="C46" s="13">
        <f t="shared" si="8"/>
        <v>150587.28000000003</v>
      </c>
      <c r="D46" s="13">
        <f t="shared" si="10"/>
        <v>159667.92000000004</v>
      </c>
      <c r="E46" s="13">
        <f>+$C46+($E$30*$A$3)</f>
        <v>168874.68000000002</v>
      </c>
      <c r="F46" s="4"/>
      <c r="G46" s="4"/>
      <c r="I46" s="16">
        <f t="shared" si="7"/>
        <v>6</v>
      </c>
      <c r="J46" s="17">
        <v>396</v>
      </c>
      <c r="K46" s="13">
        <f t="shared" si="9"/>
        <v>209863.67999999999</v>
      </c>
      <c r="L46" s="13">
        <f t="shared" si="11"/>
        <v>221592.84</v>
      </c>
      <c r="M46" s="13">
        <v>0</v>
      </c>
    </row>
    <row r="47" spans="1:13" customFormat="1" x14ac:dyDescent="0.25">
      <c r="A47" s="16">
        <f t="shared" si="6"/>
        <v>5</v>
      </c>
      <c r="B47" s="17">
        <v>451</v>
      </c>
      <c r="C47" s="13">
        <f t="shared" si="8"/>
        <v>157523.88</v>
      </c>
      <c r="D47" s="13">
        <f t="shared" si="10"/>
        <v>166604.52000000002</v>
      </c>
      <c r="E47" s="13">
        <f>+$C47+($E$30*$A$3)</f>
        <v>175811.28</v>
      </c>
      <c r="F47" s="4"/>
      <c r="G47" s="4"/>
      <c r="I47" s="16">
        <f t="shared" si="7"/>
        <v>5</v>
      </c>
      <c r="J47" s="17">
        <v>451</v>
      </c>
      <c r="K47" s="13">
        <f t="shared" si="9"/>
        <v>216800.28</v>
      </c>
      <c r="L47" s="13">
        <f t="shared" si="11"/>
        <v>228529.44</v>
      </c>
      <c r="M47" s="13">
        <v>0</v>
      </c>
    </row>
    <row r="48" spans="1:13" customFormat="1" x14ac:dyDescent="0.25">
      <c r="A48" s="16">
        <f t="shared" si="6"/>
        <v>4</v>
      </c>
      <c r="B48" s="17">
        <v>523</v>
      </c>
      <c r="C48" s="13">
        <f t="shared" si="8"/>
        <v>166604.52000000002</v>
      </c>
      <c r="D48" s="13">
        <f t="shared" si="10"/>
        <v>175685.16000000003</v>
      </c>
      <c r="E48" s="13">
        <f>+$C48+($E$30*$A$3)</f>
        <v>184891.92</v>
      </c>
      <c r="F48" s="4"/>
      <c r="G48" s="4"/>
      <c r="I48" s="16">
        <f t="shared" si="7"/>
        <v>4</v>
      </c>
      <c r="J48" s="17">
        <v>523</v>
      </c>
      <c r="K48" s="13">
        <f t="shared" si="9"/>
        <v>225880.92</v>
      </c>
      <c r="L48" s="13">
        <f t="shared" si="11"/>
        <v>237610.08000000002</v>
      </c>
      <c r="M48" s="13">
        <v>0</v>
      </c>
    </row>
    <row r="49" spans="1:14" customFormat="1" x14ac:dyDescent="0.25">
      <c r="A49" s="16">
        <f t="shared" si="6"/>
        <v>3</v>
      </c>
      <c r="B49" s="17">
        <v>590</v>
      </c>
      <c r="C49" s="13">
        <v>0</v>
      </c>
      <c r="D49" s="13">
        <v>0</v>
      </c>
      <c r="E49" s="13">
        <v>0</v>
      </c>
      <c r="F49" s="4"/>
      <c r="G49" s="4"/>
      <c r="I49" s="16">
        <f t="shared" si="7"/>
        <v>3</v>
      </c>
      <c r="J49" s="17">
        <v>590</v>
      </c>
      <c r="K49" s="13">
        <f t="shared" si="9"/>
        <v>234330.96000000002</v>
      </c>
      <c r="L49" s="13">
        <f t="shared" si="11"/>
        <v>246060.12000000002</v>
      </c>
      <c r="M49" s="13">
        <f>+$K49+($M$30*$I$29)</f>
        <v>257789.28000000003</v>
      </c>
      <c r="N49" s="2"/>
    </row>
    <row r="50" spans="1:14" customFormat="1" x14ac:dyDescent="0.25">
      <c r="A50" s="16">
        <f t="shared" si="6"/>
        <v>2</v>
      </c>
      <c r="B50" s="17">
        <v>664</v>
      </c>
      <c r="C50" s="13">
        <v>0</v>
      </c>
      <c r="D50" s="13">
        <v>0</v>
      </c>
      <c r="E50" s="13">
        <v>0</v>
      </c>
      <c r="F50" s="4"/>
      <c r="G50" s="4"/>
      <c r="I50" s="16">
        <f t="shared" si="7"/>
        <v>2</v>
      </c>
      <c r="J50" s="17">
        <v>664</v>
      </c>
      <c r="K50" s="13">
        <f t="shared" si="9"/>
        <v>243663.84000000003</v>
      </c>
      <c r="L50" s="13">
        <f t="shared" si="11"/>
        <v>255393.00000000003</v>
      </c>
      <c r="M50" s="13">
        <f>+$K50+($M$30*$I$29)</f>
        <v>267122.16000000003</v>
      </c>
      <c r="N50" s="23"/>
    </row>
    <row r="51" spans="1:14" customFormat="1" x14ac:dyDescent="0.25">
      <c r="A51" s="16">
        <f t="shared" si="6"/>
        <v>1</v>
      </c>
      <c r="B51" s="17">
        <v>748</v>
      </c>
      <c r="C51" s="13">
        <v>0</v>
      </c>
      <c r="D51" s="13">
        <v>0</v>
      </c>
      <c r="E51" s="13">
        <v>0</v>
      </c>
      <c r="F51" s="4"/>
      <c r="G51" s="4"/>
      <c r="I51" s="16">
        <f t="shared" si="7"/>
        <v>1</v>
      </c>
      <c r="J51" s="17">
        <v>748</v>
      </c>
      <c r="K51" s="13">
        <f t="shared" si="9"/>
        <v>254257.92000000001</v>
      </c>
      <c r="L51" s="13">
        <f t="shared" si="11"/>
        <v>265987.08</v>
      </c>
      <c r="M51" s="13">
        <f>+$K51+($M$30*$I$29)</f>
        <v>277716.24</v>
      </c>
      <c r="N51" s="2"/>
    </row>
    <row r="52" spans="1:14" customFormat="1" x14ac:dyDescent="0.25">
      <c r="C52" s="4"/>
      <c r="F52" s="4"/>
      <c r="G52" s="4"/>
      <c r="N52" s="23"/>
    </row>
    <row r="53" spans="1:14" customFormat="1" x14ac:dyDescent="0.25">
      <c r="C53" s="4"/>
      <c r="J53" s="4"/>
      <c r="K53" s="4"/>
      <c r="M53" s="4"/>
      <c r="N53" s="2"/>
    </row>
    <row r="54" spans="1:14" customFormat="1" x14ac:dyDescent="0.25">
      <c r="B54" t="s">
        <v>14</v>
      </c>
      <c r="C54" s="4"/>
      <c r="L54" s="4"/>
      <c r="M54" s="4"/>
      <c r="N54" s="2"/>
    </row>
    <row r="55" spans="1:14" customFormat="1" x14ac:dyDescent="0.25">
      <c r="A55" t="s">
        <v>15</v>
      </c>
      <c r="C55" s="4"/>
      <c r="N55" s="2"/>
    </row>
    <row r="56" spans="1:14" customFormat="1" x14ac:dyDescent="0.25">
      <c r="A56" t="s">
        <v>16</v>
      </c>
      <c r="B56" t="s">
        <v>17</v>
      </c>
      <c r="C56" s="4"/>
      <c r="M56" s="4"/>
      <c r="N56" s="2"/>
    </row>
    <row r="57" spans="1:14" customFormat="1" x14ac:dyDescent="0.25">
      <c r="A57" t="s">
        <v>18</v>
      </c>
      <c r="B57">
        <v>1676</v>
      </c>
      <c r="C57" s="4">
        <f>+$A$3</f>
        <v>126.12</v>
      </c>
      <c r="D57" s="4">
        <f>+B57*C57</f>
        <v>211377.12</v>
      </c>
      <c r="N57" s="2"/>
    </row>
    <row r="58" spans="1:14" customFormat="1" x14ac:dyDescent="0.25">
      <c r="A58" t="s">
        <v>19</v>
      </c>
      <c r="B58">
        <v>1515</v>
      </c>
      <c r="C58" s="4">
        <f>+$A$3</f>
        <v>126.12</v>
      </c>
      <c r="D58" s="4">
        <f>+B58*C58</f>
        <v>191071.80000000002</v>
      </c>
      <c r="N58" s="2"/>
    </row>
    <row r="59" spans="1:14" customFormat="1" x14ac:dyDescent="0.25">
      <c r="A59" t="s">
        <v>20</v>
      </c>
      <c r="B59">
        <v>1365</v>
      </c>
      <c r="C59" s="4">
        <f>+$A$3</f>
        <v>126.12</v>
      </c>
      <c r="D59" s="4">
        <f>+B59*C59</f>
        <v>172153.80000000002</v>
      </c>
      <c r="N59" s="2"/>
    </row>
    <row r="60" spans="1:14" customFormat="1" x14ac:dyDescent="0.25">
      <c r="A60" t="s">
        <v>21</v>
      </c>
      <c r="B60">
        <v>1215</v>
      </c>
      <c r="C60" s="4">
        <f>+$A$3</f>
        <v>126.12</v>
      </c>
      <c r="D60" s="4">
        <f>+B60*C60</f>
        <v>153235.80000000002</v>
      </c>
      <c r="N60" s="2"/>
    </row>
    <row r="61" spans="1:14" customFormat="1" x14ac:dyDescent="0.25">
      <c r="C61" s="4"/>
      <c r="E61" s="4"/>
      <c r="N61" s="2"/>
    </row>
    <row r="62" spans="1:14" customFormat="1" x14ac:dyDescent="0.25">
      <c r="B62" t="s">
        <v>22</v>
      </c>
      <c r="N62" s="2"/>
    </row>
    <row r="63" spans="1:14" customFormat="1" x14ac:dyDescent="0.25">
      <c r="A63" t="s">
        <v>23</v>
      </c>
      <c r="C63" s="4"/>
      <c r="N63" s="2"/>
    </row>
    <row r="64" spans="1:14" customFormat="1" x14ac:dyDescent="0.25">
      <c r="A64" t="s">
        <v>16</v>
      </c>
      <c r="B64" t="s">
        <v>17</v>
      </c>
      <c r="C64" s="4"/>
      <c r="N64" s="2"/>
    </row>
    <row r="65" spans="1:4" customFormat="1" x14ac:dyDescent="0.25">
      <c r="A65" t="s">
        <v>18</v>
      </c>
      <c r="B65">
        <v>600</v>
      </c>
      <c r="C65" s="4">
        <f>+$A$3</f>
        <v>126.12</v>
      </c>
      <c r="D65" s="4">
        <f>+B65*C65</f>
        <v>75672</v>
      </c>
    </row>
    <row r="66" spans="1:4" customFormat="1" x14ac:dyDescent="0.25">
      <c r="A66" t="s">
        <v>19</v>
      </c>
      <c r="B66">
        <v>450</v>
      </c>
      <c r="C66" s="4">
        <f>+$A$3</f>
        <v>126.12</v>
      </c>
      <c r="D66" s="4">
        <f>+B66*C66</f>
        <v>56754</v>
      </c>
    </row>
    <row r="67" spans="1:4" customFormat="1" x14ac:dyDescent="0.25">
      <c r="A67" t="s">
        <v>20</v>
      </c>
      <c r="B67">
        <v>300</v>
      </c>
      <c r="C67" s="4">
        <f>+$A$3</f>
        <v>126.12</v>
      </c>
      <c r="D67" s="4">
        <f>+B67*C67</f>
        <v>37836</v>
      </c>
    </row>
    <row r="68" spans="1:4" customFormat="1" x14ac:dyDescent="0.25">
      <c r="A68" t="s">
        <v>21</v>
      </c>
      <c r="B68">
        <v>150</v>
      </c>
      <c r="C68" s="4">
        <f>+$A$3</f>
        <v>126.12</v>
      </c>
      <c r="D68" s="4">
        <f>+B68*C68</f>
        <v>18918</v>
      </c>
    </row>
    <row r="70" spans="1:4" customFormat="1" x14ac:dyDescent="0.25">
      <c r="C70" s="4"/>
    </row>
    <row r="71" spans="1:4" customFormat="1" x14ac:dyDescent="0.25">
      <c r="C71" s="4"/>
    </row>
    <row r="74" spans="1:4" customFormat="1" x14ac:dyDescent="0.25">
      <c r="C74" s="4"/>
    </row>
    <row r="75" spans="1:4" customFormat="1" x14ac:dyDescent="0.25">
      <c r="C75" s="4"/>
    </row>
  </sheetData>
  <mergeCells count="5">
    <mergeCell ref="B1:M1"/>
    <mergeCell ref="A2:E2"/>
    <mergeCell ref="I2:M2"/>
    <mergeCell ref="A28:E28"/>
    <mergeCell ref="I28:M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Policani</dc:creator>
  <cp:lastModifiedBy>Maria Maranessi</cp:lastModifiedBy>
  <dcterms:created xsi:type="dcterms:W3CDTF">2022-04-12T17:18:42Z</dcterms:created>
  <dcterms:modified xsi:type="dcterms:W3CDTF">2022-06-03T17:08:56Z</dcterms:modified>
</cp:coreProperties>
</file>