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4\040 Cuestionarios\10 Modelo Enviado\Productores\"/>
    </mc:Choice>
  </mc:AlternateContent>
  <bookViews>
    <workbookView xWindow="240" yWindow="45" windowWidth="9135" windowHeight="4965" tabRatio="869" firstSheet="6" activeTab="18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 Costos" sheetId="36" r:id="rId13"/>
    <sheet name="9.adicionalcostos" sheetId="50" r:id="rId14"/>
    <sheet name="10-precios" sheetId="38" r:id="rId15"/>
    <sheet name="11- impo " sheetId="40" r:id="rId16"/>
    <sheet name="12Reventa" sheetId="41" r:id="rId17"/>
    <sheet name="13 existencias" sheetId="42" r:id="rId18"/>
    <sheet name="14impo semi " sheetId="43" r:id="rId19"/>
    <sheet name="11-Máx. Prod." sheetId="14" state="hidden" r:id="rId20"/>
    <sheet name="14-horas trabajadas" sheetId="23" state="hidden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4">'10-precios'!$B$1:$F$52</definedName>
    <definedName name="_xlnm.Print_Area" localSheetId="15">'11- impo '!$A$1:$F$63</definedName>
    <definedName name="_xlnm.Print_Area" localSheetId="19">'11-Máx. Prod.'!$A$1:$B$5</definedName>
    <definedName name="_xlnm.Print_Area" localSheetId="16">'12Reventa'!$A$1:$I$53</definedName>
    <definedName name="_xlnm.Print_Area" localSheetId="17">'13 existencias'!$A$1:$F$13</definedName>
    <definedName name="_xlnm.Print_Area" localSheetId="20">'14-horas trabajadas'!$A$1:$D$10</definedName>
    <definedName name="_xlnm.Print_Area" localSheetId="18">'14impo semi '!$A$1:$F$68</definedName>
    <definedName name="_xlnm.Print_Area" localSheetId="3">'2. prod.  nac.'!$A$1:$C$17</definedName>
    <definedName name="_xlnm.Print_Area" localSheetId="4">'3.vol.'!$C$1:$M$63</definedName>
    <definedName name="_xlnm.Print_Area" localSheetId="5">'4.$'!$A$1:$E$53</definedName>
    <definedName name="_xlnm.Print_Area" localSheetId="7">'4.res pub'!$A$1:$D$53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'!$A$1:$E$45</definedName>
    <definedName name="_xlnm.Print_Area" localSheetId="12">'8. Costos'!$A$1:$I$65</definedName>
    <definedName name="_xlnm.Print_Area" localSheetId="13">'9.adicionalcostos'!$A$1:$G$45</definedName>
    <definedName name="_xlnm.Print_Area" localSheetId="1">anexo!$C$10</definedName>
    <definedName name="_xlnm.Print_Area" localSheetId="9">Ejemplo!$A$1:$G$43</definedName>
  </definedNames>
  <calcPr calcId="152511" calcMode="manual"/>
</workbook>
</file>

<file path=xl/calcChain.xml><?xml version="1.0" encoding="utf-8"?>
<calcChain xmlns="http://schemas.openxmlformats.org/spreadsheetml/2006/main">
  <c r="A64" i="46" l="1"/>
  <c r="A63" i="46"/>
  <c r="D8" i="41"/>
  <c r="F8" i="41"/>
  <c r="H8" i="41"/>
  <c r="B3" i="38"/>
  <c r="D25" i="50"/>
  <c r="E25" i="50"/>
  <c r="F25" i="50"/>
  <c r="C25" i="50"/>
  <c r="A3" i="50"/>
  <c r="B34" i="34"/>
  <c r="B33" i="34"/>
  <c r="B11" i="34"/>
  <c r="B24" i="34"/>
  <c r="B10" i="34"/>
  <c r="B23" i="34"/>
  <c r="E28" i="34"/>
  <c r="E18" i="34"/>
  <c r="B9" i="34"/>
  <c r="B8" i="34"/>
  <c r="B7" i="34"/>
  <c r="F6" i="34"/>
  <c r="C6" i="34"/>
  <c r="C63" i="45"/>
  <c r="C62" i="45"/>
  <c r="C4" i="45"/>
  <c r="B52" i="38"/>
  <c r="A62" i="40"/>
  <c r="B51" i="38"/>
  <c r="A61" i="40"/>
  <c r="B47" i="38"/>
  <c r="A57" i="40"/>
  <c r="A10" i="32"/>
  <c r="A9" i="32"/>
  <c r="A6" i="32"/>
  <c r="A52" i="47"/>
  <c r="A53" i="46"/>
  <c r="A51" i="47"/>
  <c r="A52" i="46"/>
  <c r="A48" i="47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51" i="52"/>
  <c r="A50" i="52"/>
  <c r="A47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62" i="52"/>
  <c r="E61" i="52"/>
  <c r="E60" i="52"/>
  <c r="E59" i="52"/>
  <c r="E58" i="52"/>
  <c r="E46" i="52"/>
  <c r="E57" i="52"/>
  <c r="A3" i="52"/>
  <c r="C46" i="52"/>
  <c r="C57" i="52"/>
  <c r="C58" i="52"/>
  <c r="C59" i="52"/>
  <c r="C60" i="52"/>
  <c r="C61" i="52"/>
  <c r="C62" i="52"/>
  <c r="A23" i="42"/>
  <c r="A22" i="42"/>
  <c r="A3" i="49"/>
  <c r="A3" i="47"/>
  <c r="A4" i="46"/>
  <c r="C3" i="45"/>
  <c r="A3" i="28"/>
  <c r="I53" i="46"/>
  <c r="D53" i="46"/>
  <c r="D64" i="46"/>
  <c r="I52" i="46"/>
  <c r="D52" i="46"/>
  <c r="D63" i="46"/>
  <c r="I51" i="46"/>
  <c r="I50" i="46"/>
  <c r="I49" i="46"/>
  <c r="D49" i="46"/>
  <c r="I46" i="46"/>
  <c r="I45" i="46"/>
  <c r="I44" i="46"/>
  <c r="I43" i="46"/>
  <c r="D43" i="46"/>
  <c r="I42" i="46"/>
  <c r="I41" i="46"/>
  <c r="I40" i="46"/>
  <c r="I39" i="46"/>
  <c r="D39" i="46"/>
  <c r="I38" i="46"/>
  <c r="I37" i="46"/>
  <c r="D37" i="46"/>
  <c r="I36" i="46"/>
  <c r="I35" i="46"/>
  <c r="D35" i="46"/>
  <c r="I34" i="46"/>
  <c r="I33" i="46"/>
  <c r="D33" i="46"/>
  <c r="I32" i="46"/>
  <c r="I31" i="46"/>
  <c r="D31" i="46"/>
  <c r="I30" i="46"/>
  <c r="I29" i="46"/>
  <c r="I28" i="46"/>
  <c r="I27" i="46"/>
  <c r="D27" i="46"/>
  <c r="I26" i="46"/>
  <c r="I25" i="46"/>
  <c r="I24" i="46"/>
  <c r="I23" i="46"/>
  <c r="D23" i="46"/>
  <c r="I22" i="46"/>
  <c r="I21" i="46"/>
  <c r="D21" i="46"/>
  <c r="D61" i="46"/>
  <c r="I20" i="46"/>
  <c r="D20" i="46"/>
  <c r="I19" i="46"/>
  <c r="I18" i="46"/>
  <c r="D18" i="46"/>
  <c r="I17" i="46"/>
  <c r="D17" i="46"/>
  <c r="I16" i="46"/>
  <c r="D16" i="46"/>
  <c r="I15" i="46"/>
  <c r="I14" i="46"/>
  <c r="D14" i="46"/>
  <c r="I13" i="46"/>
  <c r="I12" i="46"/>
  <c r="D12" i="46"/>
  <c r="I11" i="46"/>
  <c r="D11" i="46"/>
  <c r="I10" i="46"/>
  <c r="I9" i="46"/>
  <c r="C23" i="42"/>
  <c r="C22" i="42"/>
  <c r="C21" i="42"/>
  <c r="C20" i="42"/>
  <c r="C19" i="42"/>
  <c r="L71" i="45"/>
  <c r="L72" i="45"/>
  <c r="L70" i="45"/>
  <c r="L69" i="45"/>
  <c r="L68" i="45"/>
  <c r="D45" i="46"/>
  <c r="D46" i="46"/>
  <c r="D34" i="46"/>
  <c r="D36" i="46"/>
  <c r="D38" i="46"/>
  <c r="D40" i="46"/>
  <c r="D41" i="46"/>
  <c r="D42" i="46"/>
  <c r="D44" i="46"/>
  <c r="D51" i="46"/>
  <c r="D62" i="46"/>
  <c r="D50" i="46"/>
  <c r="D22" i="46"/>
  <c r="D24" i="46"/>
  <c r="D25" i="46"/>
  <c r="D26" i="46"/>
  <c r="D28" i="46"/>
  <c r="D29" i="46"/>
  <c r="D30" i="46"/>
  <c r="D32" i="46"/>
  <c r="D9" i="46"/>
  <c r="D10" i="46"/>
  <c r="D13" i="46"/>
  <c r="D15" i="46"/>
  <c r="D19" i="46"/>
  <c r="D48" i="46"/>
  <c r="D59" i="46"/>
  <c r="I48" i="46"/>
  <c r="B52" i="49"/>
  <c r="E50" i="49"/>
  <c r="B50" i="49"/>
  <c r="D50" i="49"/>
  <c r="E52" i="49"/>
  <c r="D52" i="49"/>
  <c r="B18" i="32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I65" i="41"/>
  <c r="B65" i="41"/>
  <c r="C65" i="41"/>
  <c r="C57" i="47"/>
  <c r="D74" i="43"/>
  <c r="C74" i="43"/>
  <c r="D73" i="43"/>
  <c r="C73" i="43"/>
  <c r="D72" i="43"/>
  <c r="C72" i="43"/>
  <c r="D71" i="43"/>
  <c r="C71" i="43"/>
  <c r="D70" i="43"/>
  <c r="C70" i="43"/>
  <c r="A49" i="40"/>
  <c r="A49" i="43"/>
  <c r="A50" i="40"/>
  <c r="A50" i="43"/>
  <c r="A51" i="40"/>
  <c r="A51" i="43"/>
  <c r="A52" i="40"/>
  <c r="A52" i="43"/>
  <c r="A53" i="40"/>
  <c r="A53" i="43"/>
  <c r="A54" i="40"/>
  <c r="A54" i="43"/>
  <c r="B61" i="41"/>
  <c r="B62" i="41"/>
  <c r="B63" i="41"/>
  <c r="B64" i="41"/>
  <c r="C70" i="40"/>
  <c r="C61" i="41"/>
  <c r="D61" i="41"/>
  <c r="E61" i="41"/>
  <c r="F61" i="41"/>
  <c r="G61" i="41"/>
  <c r="H61" i="41"/>
  <c r="I61" i="41"/>
  <c r="C62" i="41"/>
  <c r="D62" i="41"/>
  <c r="E62" i="41"/>
  <c r="F62" i="41"/>
  <c r="G62" i="41"/>
  <c r="H62" i="41"/>
  <c r="I62" i="41"/>
  <c r="C63" i="41"/>
  <c r="D63" i="41"/>
  <c r="E63" i="41"/>
  <c r="F63" i="41"/>
  <c r="G63" i="41"/>
  <c r="H63" i="41"/>
  <c r="I63" i="41"/>
  <c r="C64" i="41"/>
  <c r="D64" i="41"/>
  <c r="E64" i="41"/>
  <c r="F64" i="41"/>
  <c r="G64" i="41"/>
  <c r="H64" i="41"/>
  <c r="I64" i="41"/>
  <c r="D65" i="41"/>
  <c r="E65" i="41"/>
  <c r="F65" i="41"/>
  <c r="G65" i="41"/>
  <c r="H65" i="41"/>
  <c r="D74" i="40"/>
  <c r="D73" i="40"/>
  <c r="C74" i="40"/>
  <c r="C73" i="40"/>
  <c r="D70" i="40"/>
  <c r="D71" i="40"/>
  <c r="D72" i="40"/>
  <c r="C72" i="40"/>
  <c r="C71" i="40"/>
  <c r="D58" i="38"/>
  <c r="D59" i="38"/>
  <c r="D60" i="38"/>
  <c r="D61" i="38"/>
  <c r="D62" i="38"/>
  <c r="C62" i="38"/>
  <c r="C61" i="38"/>
  <c r="C60" i="38"/>
  <c r="C59" i="38"/>
  <c r="C58" i="38"/>
  <c r="C18" i="42"/>
  <c r="A55" i="40"/>
  <c r="A55" i="43"/>
  <c r="C61" i="47"/>
  <c r="C60" i="47"/>
  <c r="K72" i="45"/>
  <c r="J72" i="45"/>
  <c r="I72" i="45"/>
  <c r="H72" i="45"/>
  <c r="G72" i="45"/>
  <c r="F72" i="45"/>
  <c r="K71" i="45"/>
  <c r="J71" i="45"/>
  <c r="I71" i="45"/>
  <c r="H71" i="45"/>
  <c r="G71" i="45"/>
  <c r="F71" i="45"/>
  <c r="E72" i="45"/>
  <c r="E71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P55" i="45"/>
  <c r="A46" i="40"/>
  <c r="B19" i="32"/>
  <c r="B20" i="32"/>
  <c r="B21" i="32"/>
  <c r="B17" i="32"/>
  <c r="A48" i="40"/>
  <c r="A48" i="43"/>
  <c r="A47" i="40"/>
  <c r="A47" i="43"/>
  <c r="B45" i="38"/>
  <c r="A45" i="40"/>
  <c r="B44" i="38"/>
  <c r="A44" i="40"/>
  <c r="A45" i="41"/>
  <c r="A45" i="43"/>
  <c r="B43" i="38"/>
  <c r="A43" i="40"/>
  <c r="A44" i="41"/>
  <c r="A44" i="43"/>
  <c r="B42" i="38"/>
  <c r="A42" i="40"/>
  <c r="A43" i="41"/>
  <c r="A43" i="43"/>
  <c r="B41" i="38"/>
  <c r="A41" i="40"/>
  <c r="A42" i="41"/>
  <c r="A42" i="43"/>
  <c r="B40" i="38"/>
  <c r="A40" i="40"/>
  <c r="A41" i="41"/>
  <c r="A41" i="43"/>
  <c r="B39" i="38"/>
  <c r="A39" i="40"/>
  <c r="A40" i="41"/>
  <c r="A40" i="43"/>
  <c r="B38" i="38"/>
  <c r="A38" i="40"/>
  <c r="A39" i="41"/>
  <c r="A39" i="43"/>
  <c r="B37" i="38"/>
  <c r="A37" i="40"/>
  <c r="A38" i="41"/>
  <c r="A38" i="43"/>
  <c r="B36" i="38"/>
  <c r="A36" i="40"/>
  <c r="A37" i="41"/>
  <c r="A37" i="43"/>
  <c r="B35" i="38"/>
  <c r="A35" i="40"/>
  <c r="A36" i="41"/>
  <c r="A36" i="43"/>
  <c r="B34" i="38"/>
  <c r="A34" i="40"/>
  <c r="A35" i="41"/>
  <c r="A35" i="43"/>
  <c r="B33" i="38"/>
  <c r="A33" i="40"/>
  <c r="A34" i="41"/>
  <c r="A34" i="43"/>
  <c r="B32" i="38"/>
  <c r="A32" i="40"/>
  <c r="A33" i="41"/>
  <c r="A33" i="43"/>
  <c r="B31" i="38"/>
  <c r="A31" i="40"/>
  <c r="A32" i="41"/>
  <c r="A32" i="43"/>
  <c r="B30" i="38"/>
  <c r="A30" i="40"/>
  <c r="A31" i="41"/>
  <c r="A31" i="43"/>
  <c r="B29" i="38"/>
  <c r="A29" i="40"/>
  <c r="A30" i="41"/>
  <c r="A30" i="43"/>
  <c r="B28" i="38"/>
  <c r="A28" i="40"/>
  <c r="A29" i="41"/>
  <c r="A29" i="43"/>
  <c r="B27" i="38"/>
  <c r="A27" i="40"/>
  <c r="A28" i="41"/>
  <c r="A28" i="43"/>
  <c r="B26" i="38"/>
  <c r="A26" i="40"/>
  <c r="A27" i="41"/>
  <c r="A27" i="43"/>
  <c r="B25" i="38"/>
  <c r="A25" i="40"/>
  <c r="A26" i="41"/>
  <c r="A26" i="43"/>
  <c r="B24" i="38"/>
  <c r="A24" i="40"/>
  <c r="A25" i="41"/>
  <c r="A25" i="43"/>
  <c r="B23" i="38"/>
  <c r="A23" i="40"/>
  <c r="A24" i="41"/>
  <c r="A24" i="43"/>
  <c r="B22" i="38"/>
  <c r="A22" i="40"/>
  <c r="A23" i="41"/>
  <c r="A23" i="43"/>
  <c r="B21" i="38"/>
  <c r="A21" i="40"/>
  <c r="A22" i="41"/>
  <c r="A22" i="43"/>
  <c r="B20" i="38"/>
  <c r="A20" i="40"/>
  <c r="A21" i="41"/>
  <c r="A21" i="43"/>
  <c r="B19" i="38"/>
  <c r="A19" i="40"/>
  <c r="A20" i="41"/>
  <c r="A20" i="43"/>
  <c r="B18" i="38"/>
  <c r="A18" i="40"/>
  <c r="A19" i="41"/>
  <c r="A19" i="43"/>
  <c r="B17" i="38"/>
  <c r="A17" i="40"/>
  <c r="A18" i="41"/>
  <c r="A18" i="43"/>
  <c r="B16" i="38"/>
  <c r="A16" i="40"/>
  <c r="A17" i="41"/>
  <c r="A17" i="43"/>
  <c r="B15" i="38"/>
  <c r="A15" i="40"/>
  <c r="A16" i="41"/>
  <c r="A16" i="43"/>
  <c r="B14" i="38"/>
  <c r="A14" i="40"/>
  <c r="A15" i="41"/>
  <c r="A15" i="43"/>
  <c r="B13" i="38"/>
  <c r="A13" i="40"/>
  <c r="A14" i="41"/>
  <c r="A14" i="43"/>
  <c r="B12" i="38"/>
  <c r="A12" i="40"/>
  <c r="A13" i="41"/>
  <c r="A13" i="43"/>
  <c r="B11" i="38"/>
  <c r="A11" i="40"/>
  <c r="A12" i="41"/>
  <c r="A12" i="43"/>
  <c r="B10" i="38"/>
  <c r="A10" i="40"/>
  <c r="A11" i="41"/>
  <c r="A11" i="43"/>
  <c r="B9" i="38"/>
  <c r="A9" i="40"/>
  <c r="A10" i="41"/>
  <c r="A10" i="43"/>
  <c r="B8" i="38"/>
  <c r="A8" i="40"/>
  <c r="A9" i="41"/>
  <c r="A9" i="43"/>
  <c r="C59" i="47"/>
  <c r="C58" i="47"/>
  <c r="J57" i="45"/>
  <c r="J67" i="45"/>
  <c r="J68" i="45"/>
  <c r="J69" i="45"/>
  <c r="J70" i="45"/>
  <c r="E57" i="45"/>
  <c r="F57" i="45"/>
  <c r="F67" i="45"/>
  <c r="G57" i="45"/>
  <c r="G67" i="45"/>
  <c r="H57" i="45"/>
  <c r="I57" i="45"/>
  <c r="K57" i="45"/>
  <c r="K67" i="45"/>
  <c r="E67" i="45"/>
  <c r="H67" i="45"/>
  <c r="I67" i="45"/>
  <c r="E68" i="45"/>
  <c r="F68" i="45"/>
  <c r="G68" i="45"/>
  <c r="H68" i="45"/>
  <c r="I68" i="45"/>
  <c r="K68" i="45"/>
  <c r="E69" i="45"/>
  <c r="F69" i="45"/>
  <c r="G69" i="45"/>
  <c r="H69" i="45"/>
  <c r="I69" i="45"/>
  <c r="K69" i="45"/>
  <c r="E70" i="45"/>
  <c r="F70" i="45"/>
  <c r="G70" i="45"/>
  <c r="H70" i="45"/>
  <c r="I70" i="45"/>
  <c r="K70" i="45"/>
  <c r="A3" i="32"/>
  <c r="F16" i="33"/>
  <c r="B22" i="33"/>
  <c r="C22" i="33"/>
  <c r="D22" i="33"/>
  <c r="E22" i="33"/>
  <c r="A3" i="40"/>
  <c r="A3" i="41"/>
  <c r="A3" i="43"/>
  <c r="A61" i="47"/>
  <c r="A62" i="46"/>
  <c r="A49" i="46"/>
  <c r="A57" i="47"/>
  <c r="A7" i="32"/>
  <c r="A49" i="47"/>
  <c r="A48" i="52"/>
  <c r="B48" i="38"/>
  <c r="A58" i="40"/>
  <c r="A58" i="47"/>
  <c r="A50" i="46"/>
  <c r="A8" i="32"/>
  <c r="A49" i="52"/>
  <c r="B49" i="38"/>
  <c r="A59" i="40"/>
  <c r="A59" i="43"/>
  <c r="A50" i="47"/>
  <c r="A51" i="46"/>
  <c r="A59" i="47"/>
  <c r="A60" i="46"/>
  <c r="A58" i="43"/>
  <c r="A49" i="41"/>
  <c r="B62" i="38"/>
  <c r="A53" i="41"/>
  <c r="A65" i="41"/>
  <c r="A74" i="40"/>
  <c r="A62" i="43"/>
  <c r="A74" i="43"/>
  <c r="A48" i="41"/>
  <c r="A57" i="43"/>
  <c r="A73" i="40"/>
  <c r="A61" i="43"/>
  <c r="A73" i="43"/>
  <c r="A52" i="41"/>
  <c r="A64" i="41"/>
  <c r="A50" i="41"/>
  <c r="B61" i="38"/>
  <c r="D60" i="46"/>
  <c r="A60" i="47"/>
  <c r="A61" i="46"/>
</calcChain>
</file>

<file path=xl/sharedStrings.xml><?xml version="1.0" encoding="utf-8"?>
<sst xmlns="http://schemas.openxmlformats.org/spreadsheetml/2006/main" count="430" uniqueCount="257">
  <si>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</si>
  <si>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</si>
  <si>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</si>
  <si>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</si>
  <si>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</si>
  <si>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</si>
  <si>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</si>
  <si>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</si>
  <si>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</si>
  <si>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</si>
  <si>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</si>
  <si>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</si>
  <si>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</si>
  <si>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</si>
  <si>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</si>
  <si>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</si>
  <si>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</si>
  <si>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</si>
  <si>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</si>
  <si>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</si>
  <si>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</si>
  <si>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</si>
  <si>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</si>
  <si>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</si>
  <si>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</si>
  <si>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</si>
  <si>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</si>
  <si>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</si>
  <si>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</si>
  <si>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</si>
  <si>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</si>
  <si>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</si>
  <si>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</si>
  <si>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</si>
  <si>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</si>
  <si>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</si>
  <si>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</si>
  <si>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</si>
  <si>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</si>
  <si>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</si>
  <si>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</si>
  <si>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</si>
  <si>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</si>
  <si>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</si>
  <si>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</si>
  <si>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</si>
  <si>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</si>
  <si>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</si>
  <si>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</si>
  <si>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</si>
  <si>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</si>
  <si>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</si>
  <si>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</si>
  <si>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</si>
  <si>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</si>
  <si>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</si>
  <si>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</si>
  <si>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</si>
  <si>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</si>
  <si>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</si>
  <si>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</si>
  <si>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</si>
  <si>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</si>
  <si>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</si>
  <si>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</si>
  <si>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</si>
  <si>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</si>
  <si>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</si>
  <si>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</si>
  <si>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</si>
  <si>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</si>
  <si>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</si>
  <si>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</si>
  <si>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</si>
  <si>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</si>
  <si>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</si>
  <si>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</si>
  <si>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</si>
  <si>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</si>
  <si>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</si>
  <si>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</si>
  <si>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</si>
  <si>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</si>
  <si>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</si>
  <si>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</si>
  <si>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</si>
  <si>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</si>
  <si>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</si>
  <si>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</si>
  <si>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</si>
  <si>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</si>
  <si>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</si>
  <si>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</si>
  <si>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</si>
  <si>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</si>
  <si>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</si>
  <si>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</si>
  <si>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</si>
  <si>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</si>
  <si>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</si>
  <si>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</si>
  <si>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</si>
  <si>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</si>
  <si>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</si>
  <si>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</si>
  <si>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</si>
  <si>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</si>
  <si>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</si>
  <si>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</si>
  <si>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</si>
  <si>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</si>
  <si>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</si>
  <si>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</si>
  <si>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</si>
  <si>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</si>
  <si>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</si>
  <si>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</si>
  <si>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</si>
  <si>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</si>
  <si>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</si>
  <si>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</si>
  <si>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</si>
  <si>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</si>
  <si>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</si>
  <si>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</si>
  <si>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</si>
  <si>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</si>
  <si>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</si>
  <si>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</si>
  <si>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</si>
  <si>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</si>
  <si>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</si>
  <si>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</si>
  <si>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</si>
  <si>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</si>
  <si>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</si>
  <si>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</si>
  <si>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</si>
  <si>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</si>
  <si>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</si>
  <si>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</si>
  <si>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</si>
  <si>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</si>
  <si>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</si>
  <si>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</si>
  <si>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</si>
  <si>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8</t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</si>
  <si>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</si>
  <si>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</si>
  <si>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</si>
  <si>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</si>
  <si>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</si>
  <si>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</si>
  <si>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</si>
  <si>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</si>
  <si>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</si>
  <si>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</si>
  <si>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</si>
  <si>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</si>
  <si>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</si>
  <si>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</si>
  <si>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</si>
  <si>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</si>
  <si>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</si>
  <si>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</si>
  <si>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</si>
  <si>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</si>
  <si>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</si>
  <si>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</si>
  <si>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</si>
  <si>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</si>
  <si>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</si>
  <si>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</si>
  <si>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</si>
  <si>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</si>
  <si>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</si>
  <si>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</si>
  <si>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</si>
  <si>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</si>
  <si>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</si>
  <si>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</si>
  <si>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>Cuadro N° 9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</si>
  <si>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</si>
  <si>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</si>
  <si>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</si>
  <si>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</si>
  <si>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</si>
  <si>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</si>
  <si>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</si>
  <si>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</si>
  <si>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</si>
  <si>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</si>
  <si>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</si>
  <si>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</si>
  <si>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</si>
  <si>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</si>
  <si>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</si>
  <si>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</si>
  <si>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</si>
  <si>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</si>
  <si>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ene-xxx 2006</t>
  </si>
  <si>
    <t>ene-xxx 06</t>
  </si>
  <si>
    <t>ene-xxx05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</si>
  <si>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</si>
  <si>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</si>
  <si>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</si>
  <si>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</si>
  <si>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</si>
  <si>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</si>
  <si>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</si>
  <si>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</si>
  <si>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</si>
  <si>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</si>
  <si>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Cuadro Nº 10</t>
  </si>
  <si>
    <t>Facturado</t>
  </si>
  <si>
    <t>(Unidades)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</si>
  <si>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</si>
  <si>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</si>
  <si>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</si>
  <si>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</si>
  <si>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</si>
  <si>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</si>
  <si>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</si>
  <si>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</si>
  <si>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</si>
  <si>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</si>
  <si>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</si>
  <si>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</si>
  <si>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</si>
  <si>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TENAZAS</t>
  </si>
  <si>
    <t>ene-feb 2018</t>
  </si>
  <si>
    <t>en unidades</t>
  </si>
  <si>
    <t>ene-feb 2017</t>
  </si>
  <si>
    <t>unidades</t>
  </si>
  <si>
    <t>Diseño y desarrollo, poscionamiento de marca, etc.</t>
  </si>
  <si>
    <t>Profesional</t>
  </si>
  <si>
    <t>No profesional</t>
  </si>
  <si>
    <t>Otros Productos</t>
  </si>
  <si>
    <t xml:space="preserve">en pesos por unidad </t>
  </si>
  <si>
    <t>promedio 2015</t>
  </si>
  <si>
    <t>promedio 2016</t>
  </si>
  <si>
    <t>promedio 2017</t>
  </si>
  <si>
    <t>promedio ene-feb 2018</t>
  </si>
  <si>
    <t>por unidad</t>
  </si>
  <si>
    <t>TENAZA ARMADOR (9") C/DIPPING</t>
  </si>
  <si>
    <t xml:space="preserve">cantidad por unidad </t>
  </si>
  <si>
    <r>
      <t xml:space="preserve">(en </t>
    </r>
    <r>
      <rPr>
        <b/>
        <i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</si>
  <si>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CHINA</t>
  </si>
  <si>
    <t>En unidades</t>
  </si>
  <si>
    <t>TENAZAS importadas de todos los orígenes</t>
  </si>
  <si>
    <t>31/12/20014</t>
  </si>
  <si>
    <t>31/12/20015</t>
  </si>
  <si>
    <t>*Cuando se expresa el precio del insumo, aclarar a qué unidad de medida está referida (ej. $/Kg, etc)</t>
  </si>
  <si>
    <t>India</t>
  </si>
  <si>
    <t>Tenazas</t>
  </si>
  <si>
    <t>Masa Salarial (en pesos)</t>
  </si>
  <si>
    <t>Costos Totales del conjunto de todos 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</si>
</sst>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_ * #,##0.00_ ;_ * \-#,##0.00_ ;_ * &quot;-&quot;??_ ;_ @_ "/>
    <numFmt numFmtId="182" formatCode="#,##0_ \ \ ;______@_ \ \ \ "/>
    <numFmt numFmtId="183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83" fontId="3" fillId="0" borderId="0" applyFont="0" applyFill="0" applyBorder="0" applyAlignment="0" applyProtection="0"/>
    <xf numFmtId="0" fontId="3" fillId="0" borderId="1"/>
    <xf numFmtId="177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73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2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32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19" fillId="0" borderId="11" xfId="0" applyNumberFormat="1" applyFont="1" applyFill="1" applyBorder="1" applyAlignment="1" applyProtection="1">
      <alignment horizontal="center"/>
      <protection locked="0"/>
    </xf>
    <xf numFmtId="1" fontId="19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4" fontId="18" fillId="4" borderId="21" xfId="0" applyNumberFormat="1" applyFont="1" applyFill="1" applyBorder="1" applyAlignment="1" applyProtection="1">
      <alignment horizontal="center"/>
    </xf>
    <xf numFmtId="4" fontId="18" fillId="4" borderId="22" xfId="0" applyNumberFormat="1" applyFont="1" applyFill="1" applyBorder="1" applyAlignment="1" applyProtection="1">
      <alignment horizontal="center"/>
    </xf>
    <xf numFmtId="4" fontId="18" fillId="4" borderId="34" xfId="0" applyNumberFormat="1" applyFont="1" applyFill="1" applyBorder="1" applyAlignment="1" applyProtection="1">
      <alignment horizontal="center"/>
    </xf>
    <xf numFmtId="4" fontId="18" fillId="4" borderId="2" xfId="0" applyNumberFormat="1" applyFont="1" applyFill="1" applyBorder="1" applyAlignment="1" applyProtection="1">
      <alignment horizontal="center"/>
    </xf>
    <xf numFmtId="4" fontId="18" fillId="4" borderId="23" xfId="0" applyNumberFormat="1" applyFont="1" applyFill="1" applyBorder="1" applyAlignment="1" applyProtection="1">
      <alignment horizontal="center"/>
    </xf>
    <xf numFmtId="4" fontId="18" fillId="4" borderId="3" xfId="0" applyNumberFormat="1" applyFont="1" applyFill="1" applyBorder="1" applyAlignment="1" applyProtection="1">
      <alignment horizontal="center"/>
    </xf>
    <xf numFmtId="4" fontId="18" fillId="4" borderId="35" xfId="0" applyNumberFormat="1" applyFont="1" applyFill="1" applyBorder="1" applyAlignment="1" applyProtection="1">
      <alignment horizontal="center"/>
    </xf>
    <xf numFmtId="4" fontId="18" fillId="4" borderId="11" xfId="0" applyNumberFormat="1" applyFont="1" applyFill="1" applyBorder="1" applyAlignment="1" applyProtection="1">
      <alignment horizontal="center"/>
    </xf>
    <xf numFmtId="4" fontId="18" fillId="4" borderId="26" xfId="0" applyNumberFormat="1" applyFont="1" applyFill="1" applyBorder="1" applyAlignment="1" applyProtection="1">
      <alignment horizontal="center"/>
    </xf>
    <xf numFmtId="4" fontId="18" fillId="4" borderId="27" xfId="0" applyNumberFormat="1" applyFont="1" applyFill="1" applyBorder="1" applyAlignment="1" applyProtection="1">
      <alignment horizontal="center"/>
    </xf>
    <xf numFmtId="4" fontId="18" fillId="4" borderId="36" xfId="0" applyNumberFormat="1" applyFont="1" applyFill="1" applyBorder="1" applyAlignment="1" applyProtection="1">
      <alignment horizontal="center"/>
    </xf>
    <xf numFmtId="4" fontId="18" fillId="4" borderId="12" xfId="0" applyNumberFormat="1" applyFont="1" applyFill="1" applyBorder="1" applyAlignment="1" applyProtection="1">
      <alignment horizontal="center"/>
    </xf>
    <xf numFmtId="4" fontId="18" fillId="4" borderId="28" xfId="0" applyNumberFormat="1" applyFont="1" applyFill="1" applyBorder="1" applyAlignment="1" applyProtection="1">
      <alignment horizontal="center"/>
    </xf>
    <xf numFmtId="4" fontId="18" fillId="4" borderId="4" xfId="0" applyNumberFormat="1" applyFont="1" applyFill="1" applyBorder="1" applyAlignment="1" applyProtection="1">
      <alignment horizontal="center"/>
    </xf>
    <xf numFmtId="4" fontId="18" fillId="4" borderId="31" xfId="0" applyNumberFormat="1" applyFont="1" applyFill="1" applyBorder="1" applyAlignment="1" applyProtection="1">
      <alignment horizontal="center"/>
    </xf>
    <xf numFmtId="4" fontId="18" fillId="4" borderId="18" xfId="0" applyNumberFormat="1" applyFont="1" applyFill="1" applyBorder="1" applyAlignment="1" applyProtection="1">
      <alignment horizontal="center"/>
    </xf>
    <xf numFmtId="4" fontId="18" fillId="4" borderId="29" xfId="0" applyNumberFormat="1" applyFont="1" applyFill="1" applyBorder="1" applyAlignment="1" applyProtection="1">
      <alignment horizontal="center"/>
    </xf>
    <xf numFmtId="4" fontId="18" fillId="4" borderId="14" xfId="0" applyNumberFormat="1" applyFont="1" applyFill="1" applyBorder="1" applyAlignment="1" applyProtection="1">
      <alignment horizontal="center"/>
    </xf>
    <xf numFmtId="4" fontId="18" fillId="4" borderId="24" xfId="0" applyNumberFormat="1" applyFont="1" applyFill="1" applyBorder="1" applyAlignment="1" applyProtection="1">
      <alignment horizontal="center"/>
    </xf>
    <xf numFmtId="4" fontId="18" fillId="4" borderId="7" xfId="0" quotePrefix="1" applyNumberFormat="1" applyFont="1" applyFill="1" applyBorder="1" applyAlignment="1" applyProtection="1">
      <alignment horizontal="center"/>
    </xf>
    <xf numFmtId="4" fontId="18" fillId="4" borderId="36" xfId="0" quotePrefix="1" applyNumberFormat="1" applyFont="1" applyFill="1" applyBorder="1" applyAlignment="1" applyProtection="1">
      <alignment horizontal="center"/>
    </xf>
    <xf numFmtId="4" fontId="18" fillId="4" borderId="12" xfId="0" quotePrefix="1" applyNumberFormat="1" applyFont="1" applyFill="1" applyBorder="1" applyAlignment="1" applyProtection="1">
      <alignment horizontal="center"/>
    </xf>
    <xf numFmtId="4" fontId="18" fillId="4" borderId="2" xfId="3" quotePrefix="1" applyNumberFormat="1" applyFont="1" applyFill="1" applyBorder="1" applyAlignment="1" applyProtection="1">
      <alignment horizontal="right"/>
    </xf>
    <xf numFmtId="4" fontId="18" fillId="4" borderId="11" xfId="3" quotePrefix="1" applyNumberFormat="1" applyFont="1" applyFill="1" applyBorder="1" applyAlignment="1" applyProtection="1">
      <alignment horizontal="right"/>
    </xf>
    <xf numFmtId="4" fontId="18" fillId="4" borderId="12" xfId="3" quotePrefix="1" applyNumberFormat="1" applyFont="1" applyFill="1" applyBorder="1" applyAlignment="1" applyProtection="1">
      <alignment horizontal="right"/>
    </xf>
    <xf numFmtId="4" fontId="18" fillId="4" borderId="15" xfId="3" quotePrefix="1" applyNumberFormat="1" applyFont="1" applyFill="1" applyBorder="1" applyAlignment="1" applyProtection="1">
      <alignment horizontal="right"/>
    </xf>
    <xf numFmtId="4" fontId="18" fillId="4" borderId="28" xfId="3" quotePrefix="1" applyNumberFormat="1" applyFont="1" applyFill="1" applyBorder="1" applyAlignment="1" applyProtection="1">
      <alignment horizontal="right"/>
    </xf>
    <xf numFmtId="1" fontId="19" fillId="4" borderId="2" xfId="0" applyNumberFormat="1" applyFont="1" applyFill="1" applyBorder="1" applyAlignment="1" applyProtection="1">
      <alignment horizontal="center"/>
    </xf>
    <xf numFmtId="1" fontId="19" fillId="4" borderId="11" xfId="0" applyNumberFormat="1" applyFont="1" applyFill="1" applyBorder="1" applyAlignment="1" applyProtection="1">
      <alignment horizontal="center"/>
    </xf>
    <xf numFmtId="1" fontId="19" fillId="4" borderId="12" xfId="0" applyNumberFormat="1" applyFont="1" applyFill="1" applyBorder="1" applyAlignment="1" applyProtection="1">
      <alignment horizontal="center"/>
    </xf>
    <xf numFmtId="0" fontId="0" fillId="0" borderId="35" xfId="0" applyBorder="1" applyProtection="1">
      <protection locked="0"/>
    </xf>
    <xf numFmtId="0" fontId="19" fillId="0" borderId="37" xfId="0" applyFont="1" applyBorder="1" applyProtection="1">
      <protection locked="0"/>
    </xf>
    <xf numFmtId="0" fontId="19" fillId="0" borderId="38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19" fillId="0" borderId="32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11" fillId="0" borderId="47" xfId="0" applyFont="1" applyBorder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51" xfId="0" applyFont="1" applyBorder="1" applyAlignment="1" applyProtection="1">
      <alignment horizontal="center"/>
      <protection locked="0"/>
    </xf>
    <xf numFmtId="17" fontId="19" fillId="0" borderId="9" xfId="0" applyNumberFormat="1" applyFont="1" applyBorder="1" applyAlignment="1" applyProtection="1">
      <alignment horizontal="center"/>
      <protection locked="0"/>
    </xf>
    <xf numFmtId="3" fontId="19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2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3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6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7" fillId="0" borderId="58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Continuous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" fontId="18" fillId="4" borderId="0" xfId="0" applyNumberFormat="1" applyFont="1" applyFill="1" applyBorder="1" applyAlignment="1" applyProtection="1">
      <alignment horizontal="center"/>
    </xf>
    <xf numFmtId="4" fontId="18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2" fontId="19" fillId="4" borderId="9" xfId="0" applyNumberFormat="1" applyFont="1" applyFill="1" applyBorder="1" applyAlignment="1" applyProtection="1">
      <alignment horizontal="right"/>
    </xf>
    <xf numFmtId="2" fontId="19" fillId="4" borderId="8" xfId="0" applyNumberFormat="1" applyFont="1" applyFill="1" applyBorder="1" applyAlignment="1" applyProtection="1">
      <alignment horizontal="right"/>
    </xf>
    <xf numFmtId="0" fontId="19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7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9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3" xfId="0" applyNumberFormat="1" applyFont="1" applyBorder="1" applyAlignment="1" applyProtection="1">
      <alignment horizontal="center"/>
      <protection locked="0"/>
    </xf>
    <xf numFmtId="0" fontId="22" fillId="0" borderId="0" xfId="4" applyFont="1" applyBorder="1" applyProtection="1"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46" xfId="0" applyFont="1" applyFill="1" applyBorder="1" applyAlignment="1" applyProtection="1">
      <alignment horizontal="center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3" fontId="11" fillId="0" borderId="61" xfId="3" quotePrefix="1" applyNumberFormat="1" applyFont="1" applyFill="1" applyBorder="1" applyAlignment="1" applyProtection="1">
      <alignment horizontal="right"/>
      <protection locked="0"/>
    </xf>
    <xf numFmtId="3" fontId="11" fillId="0" borderId="62" xfId="3" quotePrefix="1" applyNumberFormat="1" applyFont="1" applyFill="1" applyBorder="1" applyAlignment="1" applyProtection="1">
      <alignment horizontal="right"/>
      <protection locked="0"/>
    </xf>
    <xf numFmtId="3" fontId="11" fillId="0" borderId="65" xfId="3" quotePrefix="1" applyNumberFormat="1" applyFont="1" applyFill="1" applyBorder="1" applyAlignment="1" applyProtection="1">
      <alignment horizontal="right"/>
      <protection locked="0"/>
    </xf>
    <xf numFmtId="3" fontId="11" fillId="0" borderId="66" xfId="3" quotePrefix="1" applyNumberFormat="1" applyFont="1" applyFill="1" applyBorder="1" applyAlignment="1" applyProtection="1">
      <alignment horizontal="right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1" fontId="4" fillId="0" borderId="63" xfId="0" applyNumberFormat="1" applyFont="1" applyFill="1" applyBorder="1" applyAlignment="1" applyProtection="1">
      <alignment horizontal="center"/>
      <protection locked="0"/>
    </xf>
    <xf numFmtId="0" fontId="11" fillId="0" borderId="67" xfId="0" applyFont="1" applyFill="1" applyBorder="1" applyProtection="1">
      <protection locked="0"/>
    </xf>
    <xf numFmtId="0" fontId="11" fillId="0" borderId="46" xfId="0" applyFont="1" applyFill="1" applyBorder="1" applyProtection="1">
      <protection locked="0"/>
    </xf>
    <xf numFmtId="0" fontId="4" fillId="0" borderId="51" xfId="0" applyFont="1" applyFill="1" applyBorder="1" applyAlignment="1" applyProtection="1">
      <alignment horizontal="center"/>
      <protection locked="0"/>
    </xf>
    <xf numFmtId="0" fontId="11" fillId="0" borderId="51" xfId="0" applyFont="1" applyFill="1" applyBorder="1" applyProtection="1">
      <protection locked="0"/>
    </xf>
    <xf numFmtId="0" fontId="4" fillId="0" borderId="67" xfId="0" applyFont="1" applyFill="1" applyBorder="1" applyAlignment="1" applyProtection="1">
      <alignment horizontal="center"/>
      <protection locked="0"/>
    </xf>
    <xf numFmtId="0" fontId="11" fillId="0" borderId="64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4" fillId="7" borderId="43" xfId="0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4" fillId="7" borderId="67" xfId="0" applyFont="1" applyFill="1" applyBorder="1" applyAlignment="1" applyProtection="1">
      <alignment horizontal="center"/>
      <protection locked="0"/>
    </xf>
    <xf numFmtId="0" fontId="4" fillId="7" borderId="64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4" fillId="0" borderId="0" xfId="0" applyFont="1" applyBorder="1" applyAlignment="1" applyProtection="1"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0" fillId="0" borderId="61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62" xfId="0" applyBorder="1" applyProtection="1">
      <protection locked="0"/>
    </xf>
    <xf numFmtId="0" fontId="4" fillId="0" borderId="0" xfId="0" applyFont="1"/>
    <xf numFmtId="0" fontId="9" fillId="7" borderId="0" xfId="4" applyFont="1" applyFill="1" applyBorder="1" applyAlignment="1" applyProtection="1">
      <alignment horizontal="left"/>
      <protection locked="0"/>
    </xf>
    <xf numFmtId="0" fontId="15" fillId="7" borderId="0" xfId="4" applyFont="1" applyFill="1" applyBorder="1" applyAlignment="1" applyProtection="1">
      <alignment horizontal="left"/>
      <protection locked="0"/>
    </xf>
    <xf numFmtId="0" fontId="4" fillId="7" borderId="0" xfId="4" applyFont="1" applyFill="1" applyBorder="1" applyAlignment="1" applyProtection="1">
      <alignment horizontal="left"/>
      <protection locked="0"/>
    </xf>
    <xf numFmtId="0" fontId="4" fillId="7" borderId="8" xfId="4" applyFont="1" applyFill="1" applyBorder="1" applyAlignment="1" applyProtection="1">
      <alignment horizontal="center"/>
      <protection locked="0"/>
    </xf>
    <xf numFmtId="0" fontId="25" fillId="7" borderId="69" xfId="0" applyFont="1" applyFill="1" applyBorder="1" applyProtection="1">
      <protection locked="0"/>
    </xf>
    <xf numFmtId="0" fontId="25" fillId="7" borderId="70" xfId="0" applyFont="1" applyFill="1" applyBorder="1" applyProtection="1">
      <protection locked="0"/>
    </xf>
    <xf numFmtId="0" fontId="25" fillId="7" borderId="71" xfId="0" applyFont="1" applyFill="1" applyBorder="1" applyProtection="1">
      <protection locked="0"/>
    </xf>
    <xf numFmtId="0" fontId="11" fillId="7" borderId="8" xfId="0" applyFont="1" applyFill="1" applyBorder="1" applyAlignment="1">
      <alignment horizontal="center" vertical="center" wrapText="1"/>
    </xf>
    <xf numFmtId="0" fontId="4" fillId="7" borderId="0" xfId="0" applyFont="1" applyFill="1" applyAlignment="1" applyProtection="1">
      <alignment horizontal="centerContinuous"/>
      <protection locked="0"/>
    </xf>
    <xf numFmtId="0" fontId="4" fillId="7" borderId="0" xfId="0" applyFont="1" applyFill="1" applyProtection="1"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73" xfId="0" applyFont="1" applyFill="1" applyBorder="1" applyAlignment="1" applyProtection="1">
      <alignment horizontal="left"/>
      <protection locked="0"/>
    </xf>
    <xf numFmtId="0" fontId="4" fillId="0" borderId="65" xfId="0" applyFont="1" applyFill="1" applyBorder="1" applyAlignment="1" applyProtection="1">
      <alignment horizontal="centerContinuous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4" fillId="0" borderId="74" xfId="0" applyFont="1" applyFill="1" applyBorder="1" applyAlignment="1" applyProtection="1">
      <alignment horizontal="center"/>
      <protection locked="0"/>
    </xf>
    <xf numFmtId="0" fontId="4" fillId="0" borderId="75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17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4" fillId="0" borderId="0" xfId="0" applyFont="1" applyFill="1" applyProtection="1">
      <protection locked="0"/>
    </xf>
    <xf numFmtId="0" fontId="15" fillId="0" borderId="9" xfId="0" applyFont="1" applyFill="1" applyBorder="1" applyAlignment="1" applyProtection="1">
      <alignment horizontal="centerContinuous"/>
      <protection locked="0"/>
    </xf>
    <xf numFmtId="0" fontId="15" fillId="0" borderId="42" xfId="0" applyFont="1" applyFill="1" applyBorder="1" applyAlignment="1" applyProtection="1">
      <alignment horizontal="centerContinuous"/>
      <protection locked="0"/>
    </xf>
    <xf numFmtId="0" fontId="15" fillId="0" borderId="43" xfId="0" applyFont="1" applyFill="1" applyBorder="1" applyAlignment="1" applyProtection="1">
      <alignment horizontal="centerContinuous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6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Continuous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14" fontId="4" fillId="0" borderId="72" xfId="0" applyNumberFormat="1" applyFont="1" applyFill="1" applyBorder="1" applyAlignment="1" applyProtection="1">
      <alignment horizontal="center"/>
      <protection locked="0"/>
    </xf>
    <xf numFmtId="14" fontId="4" fillId="0" borderId="35" xfId="0" applyNumberFormat="1" applyFont="1" applyFill="1" applyBorder="1" applyAlignment="1" applyProtection="1">
      <alignment horizontal="center"/>
      <protection locked="0"/>
    </xf>
    <xf numFmtId="14" fontId="4" fillId="0" borderId="18" xfId="0" applyNumberFormat="1" applyFont="1" applyFill="1" applyBorder="1" applyAlignment="1" applyProtection="1">
      <alignment horizontal="center"/>
      <protection locked="0"/>
    </xf>
    <xf numFmtId="14" fontId="4" fillId="0" borderId="36" xfId="0" applyNumberFormat="1" applyFont="1" applyFill="1" applyBorder="1" applyAlignment="1" applyProtection="1">
      <alignment horizontal="center"/>
      <protection locked="0"/>
    </xf>
    <xf numFmtId="1" fontId="19" fillId="0" borderId="14" xfId="0" applyNumberFormat="1" applyFont="1" applyFill="1" applyBorder="1" applyAlignment="1" applyProtection="1">
      <alignment horizontal="center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17" fontId="4" fillId="0" borderId="29" xfId="0" applyNumberFormat="1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19" fillId="0" borderId="32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72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0" borderId="77" xfId="0" applyFont="1" applyBorder="1" applyAlignment="1" applyProtection="1">
      <alignment horizontal="center"/>
      <protection locked="0"/>
    </xf>
    <xf numFmtId="0" fontId="19" fillId="0" borderId="78" xfId="0" applyFont="1" applyBorder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 wrapText="1"/>
      <protection locked="0"/>
    </xf>
    <xf numFmtId="0" fontId="4" fillId="0" borderId="43" xfId="0" applyFont="1" applyBorder="1" applyAlignment="1" applyProtection="1">
      <alignment horizontal="center" wrapText="1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24" fillId="0" borderId="32" xfId="4" applyFont="1" applyBorder="1" applyAlignment="1" applyProtection="1">
      <alignment horizontal="center" vertical="center" wrapText="1"/>
      <protection locked="0"/>
    </xf>
    <xf numFmtId="0" fontId="24" fillId="0" borderId="42" xfId="4" applyFont="1" applyBorder="1" applyAlignment="1" applyProtection="1">
      <alignment horizontal="center" vertical="center" wrapText="1"/>
      <protection locked="0"/>
    </xf>
    <xf numFmtId="0" fontId="24" fillId="0" borderId="43" xfId="4" applyFont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3" xfId="4" applyFont="1" applyFill="1" applyBorder="1" applyAlignment="1" applyProtection="1">
      <alignment horizontal="center"/>
      <protection locked="0"/>
    </xf>
    <xf numFmtId="0" fontId="4" fillId="7" borderId="32" xfId="4" applyFont="1" applyFill="1" applyBorder="1" applyAlignment="1" applyProtection="1">
      <alignment horizontal="center"/>
      <protection locked="0"/>
    </xf>
    <xf numFmtId="0" fontId="4" fillId="7" borderId="43" xfId="4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6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61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40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Revisiones/Cuadro%20productores%20SALVAGUARD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17.063/040%20Cuestionarios/10%20Modelo%20Enviado/Productores/Cuestionario%20PRODUCTOR%20DUMPING%20Den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 coproductos"/>
      <sheetName val="8.a. Costos"/>
      <sheetName val="8.b. Costos"/>
      <sheetName val="8.c. Costos"/>
      <sheetName val="8.d. Costos"/>
      <sheetName val="9.a adicionalcostos"/>
      <sheetName val="9.b adicionalcostos"/>
      <sheetName val="9.c adicionalcostos"/>
      <sheetName val="9.d adicionalcostos"/>
      <sheetName val="10.a-precios"/>
      <sheetName val="10.b-precios"/>
      <sheetName val="10.c-precios"/>
      <sheetName val="10.d-precio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>
        <row r="3">
          <cell r="A3" t="str">
            <v>Denim</v>
          </cell>
        </row>
      </sheetData>
      <sheetData sheetId="3"/>
      <sheetData sheetId="4">
        <row r="59">
          <cell r="C59">
            <v>2015</v>
          </cell>
        </row>
        <row r="60">
          <cell r="C60">
            <v>2016</v>
          </cell>
        </row>
        <row r="61">
          <cell r="C61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11" sqref="C11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2" t="s">
        <v>154</v>
      </c>
      <c r="B3" s="153"/>
      <c r="C3" s="153"/>
      <c r="D3" s="153"/>
      <c r="E3" s="154"/>
    </row>
    <row r="4" spans="1:8" ht="15" customHeight="1" thickBot="1" x14ac:dyDescent="0.25">
      <c r="A4" s="155" t="s">
        <v>155</v>
      </c>
      <c r="B4" s="156"/>
      <c r="C4" s="156"/>
      <c r="D4" s="156"/>
      <c r="E4" s="157"/>
    </row>
    <row r="5" spans="1:8" ht="15" customHeight="1" thickBot="1" x14ac:dyDescent="0.25"/>
    <row r="6" spans="1:8" ht="15" customHeight="1" thickBot="1" x14ac:dyDescent="0.25">
      <c r="A6" s="158" t="s">
        <v>156</v>
      </c>
      <c r="B6" s="159"/>
      <c r="C6" s="159"/>
      <c r="D6" s="159"/>
      <c r="E6" s="160"/>
    </row>
    <row r="7" spans="1:8" ht="15" customHeight="1" thickBot="1" x14ac:dyDescent="0.25"/>
    <row r="8" spans="1:8" ht="15" customHeight="1" thickBot="1" x14ac:dyDescent="0.25">
      <c r="A8" s="158" t="s">
        <v>157</v>
      </c>
      <c r="B8" s="159"/>
      <c r="C8" s="159"/>
      <c r="D8" s="159"/>
      <c r="E8" s="159"/>
      <c r="F8" s="159"/>
      <c r="G8" s="159"/>
      <c r="H8" s="160"/>
    </row>
    <row r="9" spans="1:8" ht="15" customHeight="1" thickBot="1" x14ac:dyDescent="0.25"/>
    <row r="10" spans="1:8" ht="41.25" customHeight="1" thickBot="1" x14ac:dyDescent="0.25">
      <c r="A10" s="507" t="s">
        <v>163</v>
      </c>
      <c r="B10" s="508"/>
      <c r="C10" s="508"/>
      <c r="D10" s="508"/>
      <c r="E10" s="508"/>
      <c r="F10" s="508"/>
      <c r="G10" s="508"/>
      <c r="H10" s="509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J40" sqref="J40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305" t="s">
        <v>25</v>
      </c>
    </row>
    <row r="4" spans="1:6" x14ac:dyDescent="0.2">
      <c r="A4" s="306" t="s">
        <v>26</v>
      </c>
    </row>
    <row r="5" spans="1:6" x14ac:dyDescent="0.2">
      <c r="A5" s="52" t="s">
        <v>27</v>
      </c>
    </row>
    <row r="6" spans="1:6" x14ac:dyDescent="0.2">
      <c r="A6" s="52" t="s">
        <v>28</v>
      </c>
    </row>
    <row r="8" spans="1:6" x14ac:dyDescent="0.2">
      <c r="A8" s="52" t="s">
        <v>227</v>
      </c>
    </row>
    <row r="9" spans="1:6" x14ac:dyDescent="0.2">
      <c r="A9" s="52" t="s">
        <v>29</v>
      </c>
    </row>
    <row r="11" spans="1:6" x14ac:dyDescent="0.2">
      <c r="A11" s="52" t="s">
        <v>30</v>
      </c>
    </row>
    <row r="12" spans="1:6" x14ac:dyDescent="0.2">
      <c r="A12" s="52" t="s">
        <v>31</v>
      </c>
    </row>
    <row r="14" spans="1:6" ht="13.5" thickBot="1" x14ac:dyDescent="0.25">
      <c r="C14" s="307" t="s">
        <v>32</v>
      </c>
      <c r="D14" s="164"/>
    </row>
    <row r="15" spans="1:6" x14ac:dyDescent="0.2">
      <c r="A15" s="308" t="s">
        <v>33</v>
      </c>
      <c r="B15" s="309" t="s">
        <v>34</v>
      </c>
      <c r="C15" s="309" t="s">
        <v>35</v>
      </c>
      <c r="D15" s="309" t="s">
        <v>36</v>
      </c>
      <c r="E15" s="310" t="s">
        <v>37</v>
      </c>
      <c r="F15" s="311" t="s">
        <v>13</v>
      </c>
    </row>
    <row r="16" spans="1:6" ht="13.5" thickBot="1" x14ac:dyDescent="0.25">
      <c r="A16" s="222">
        <v>2010</v>
      </c>
      <c r="B16" s="223">
        <v>384</v>
      </c>
      <c r="C16" s="223">
        <v>430</v>
      </c>
      <c r="D16" s="223">
        <v>96</v>
      </c>
      <c r="E16" s="312">
        <v>50</v>
      </c>
      <c r="F16" s="205">
        <f>SUM(B16:E16)</f>
        <v>960</v>
      </c>
    </row>
    <row r="18" spans="1:5" x14ac:dyDescent="0.2">
      <c r="A18" s="52" t="s">
        <v>38</v>
      </c>
    </row>
    <row r="20" spans="1:5" ht="13.5" thickBot="1" x14ac:dyDescent="0.25">
      <c r="A20" s="52" t="s">
        <v>228</v>
      </c>
    </row>
    <row r="21" spans="1:5" x14ac:dyDescent="0.2">
      <c r="A21" s="313" t="s">
        <v>39</v>
      </c>
      <c r="B21" s="314" t="s">
        <v>34</v>
      </c>
      <c r="C21" s="314" t="s">
        <v>35</v>
      </c>
      <c r="D21" s="314" t="s">
        <v>36</v>
      </c>
      <c r="E21" s="315" t="s">
        <v>37</v>
      </c>
    </row>
    <row r="22" spans="1:5" ht="13.5" thickBot="1" x14ac:dyDescent="0.25">
      <c r="A22" s="316" t="s">
        <v>224</v>
      </c>
      <c r="B22" s="317">
        <f>+B16/$F$16</f>
        <v>0.4</v>
      </c>
      <c r="C22" s="317">
        <f>+C16/$F$16</f>
        <v>0.44791666666666669</v>
      </c>
      <c r="D22" s="317">
        <f>+D16/$F$16</f>
        <v>0.1</v>
      </c>
      <c r="E22" s="318">
        <f>+E16/$F$16</f>
        <v>5.2083333333333336E-2</v>
      </c>
    </row>
    <row r="24" spans="1:5" x14ac:dyDescent="0.2">
      <c r="A24" s="52" t="s">
        <v>40</v>
      </c>
    </row>
    <row r="26" spans="1:5" x14ac:dyDescent="0.2">
      <c r="A26" s="52" t="s">
        <v>41</v>
      </c>
    </row>
    <row r="27" spans="1:5" x14ac:dyDescent="0.2">
      <c r="A27" s="52" t="s">
        <v>42</v>
      </c>
    </row>
    <row r="28" spans="1:5" x14ac:dyDescent="0.2">
      <c r="A28" s="52" t="s">
        <v>43</v>
      </c>
    </row>
    <row r="29" spans="1:5" x14ac:dyDescent="0.2">
      <c r="A29" s="52" t="s">
        <v>44</v>
      </c>
    </row>
    <row r="31" spans="1:5" x14ac:dyDescent="0.2">
      <c r="A31" s="52" t="s">
        <v>45</v>
      </c>
    </row>
    <row r="32" spans="1:5" x14ac:dyDescent="0.2">
      <c r="A32" s="52" t="s">
        <v>46</v>
      </c>
    </row>
    <row r="34" spans="1:1" x14ac:dyDescent="0.2">
      <c r="A34" s="52" t="s">
        <v>225</v>
      </c>
    </row>
    <row r="35" spans="1:1" x14ac:dyDescent="0.2">
      <c r="A35" s="52" t="s">
        <v>226</v>
      </c>
    </row>
    <row r="36" spans="1:1" x14ac:dyDescent="0.2">
      <c r="A36" s="52" t="s">
        <v>47</v>
      </c>
    </row>
    <row r="38" spans="1:1" x14ac:dyDescent="0.2">
      <c r="A38" s="52" t="s">
        <v>48</v>
      </c>
    </row>
    <row r="39" spans="1:1" x14ac:dyDescent="0.2">
      <c r="A39" s="52" t="s">
        <v>49</v>
      </c>
    </row>
    <row r="40" spans="1:1" x14ac:dyDescent="0.2">
      <c r="A40" s="52" t="s">
        <v>50</v>
      </c>
    </row>
    <row r="41" spans="1:1" x14ac:dyDescent="0.2">
      <c r="A41" s="52" t="s">
        <v>51</v>
      </c>
    </row>
    <row r="50" spans="1:4" x14ac:dyDescent="0.2">
      <c r="A50" s="212"/>
      <c r="B50" s="319"/>
      <c r="C50" s="319"/>
      <c r="D50" s="319"/>
    </row>
    <row r="51" spans="1:4" x14ac:dyDescent="0.2">
      <c r="A51" s="212"/>
      <c r="B51" s="319"/>
      <c r="C51" s="319"/>
      <c r="D51" s="319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34"/>
  <sheetViews>
    <sheetView showGridLines="0" topLeftCell="A4" zoomScale="99" zoomScaleNormal="99" workbookViewId="0">
      <selection activeCell="E27" sqref="E27:F27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520" t="s">
        <v>142</v>
      </c>
      <c r="C1" s="520"/>
      <c r="D1" s="520"/>
      <c r="E1" s="520"/>
      <c r="F1" s="520"/>
      <c r="G1" s="520"/>
      <c r="H1" s="520"/>
    </row>
    <row r="2" spans="2:8" x14ac:dyDescent="0.2">
      <c r="B2" s="520" t="s">
        <v>141</v>
      </c>
      <c r="C2" s="520"/>
      <c r="D2" s="520"/>
      <c r="E2" s="520"/>
      <c r="F2" s="520"/>
      <c r="G2" s="520"/>
      <c r="H2" s="520"/>
    </row>
    <row r="3" spans="2:8" ht="13.5" thickBot="1" x14ac:dyDescent="0.25">
      <c r="B3" s="178"/>
      <c r="C3" s="428"/>
      <c r="D3" s="428"/>
      <c r="E3" s="428"/>
      <c r="F3" s="428"/>
    </row>
    <row r="4" spans="2:8" ht="13.5" thickBot="1" x14ac:dyDescent="0.25">
      <c r="B4" s="526" t="s">
        <v>12</v>
      </c>
      <c r="C4" s="529" t="s">
        <v>140</v>
      </c>
      <c r="D4" s="524"/>
      <c r="E4" s="525"/>
      <c r="F4" s="529" t="s">
        <v>212</v>
      </c>
      <c r="G4" s="524"/>
      <c r="H4" s="525"/>
    </row>
    <row r="5" spans="2:8" ht="15.75" customHeight="1" thickBot="1" x14ac:dyDescent="0.25">
      <c r="B5" s="527"/>
      <c r="C5" s="524" t="s">
        <v>143</v>
      </c>
      <c r="D5" s="524"/>
      <c r="E5" s="525"/>
      <c r="F5" s="524" t="s">
        <v>143</v>
      </c>
      <c r="G5" s="524"/>
      <c r="H5" s="525"/>
    </row>
    <row r="6" spans="2:8" ht="20.25" customHeight="1" thickBot="1" x14ac:dyDescent="0.25">
      <c r="B6" s="528"/>
      <c r="C6" s="423" t="str">
        <f>+'[5]1.modelos'!A3</f>
        <v>Denim</v>
      </c>
      <c r="D6" s="58" t="s">
        <v>54</v>
      </c>
      <c r="E6" s="58" t="s">
        <v>177</v>
      </c>
      <c r="F6" s="424" t="str">
        <f>+'[5]1.modelos'!A3</f>
        <v>Denim</v>
      </c>
      <c r="G6" s="357" t="s">
        <v>54</v>
      </c>
      <c r="H6" s="357" t="s">
        <v>177</v>
      </c>
    </row>
    <row r="7" spans="2:8" x14ac:dyDescent="0.2">
      <c r="B7" s="391">
        <f>'[5]3.vol.'!C59</f>
        <v>2015</v>
      </c>
      <c r="C7" s="301"/>
      <c r="D7" s="359"/>
      <c r="E7" s="302"/>
      <c r="F7" s="301"/>
      <c r="G7" s="359"/>
      <c r="H7" s="302"/>
    </row>
    <row r="8" spans="2:8" x14ac:dyDescent="0.2">
      <c r="B8" s="185">
        <f>'[5]3.vol.'!C60</f>
        <v>2016</v>
      </c>
      <c r="C8" s="303"/>
      <c r="D8" s="358"/>
      <c r="E8" s="170"/>
      <c r="F8" s="303"/>
      <c r="G8" s="358"/>
      <c r="H8" s="170"/>
    </row>
    <row r="9" spans="2:8" ht="13.5" thickBot="1" x14ac:dyDescent="0.25">
      <c r="B9" s="192">
        <f>'[5]3.vol.'!C61</f>
        <v>2017</v>
      </c>
      <c r="C9" s="304"/>
      <c r="D9" s="360"/>
      <c r="E9" s="171"/>
      <c r="F9" s="304"/>
      <c r="G9" s="360"/>
      <c r="H9" s="171"/>
    </row>
    <row r="10" spans="2:8" x14ac:dyDescent="0.2">
      <c r="B10" s="425" t="str">
        <f>+'5capprod'!A9</f>
        <v>ene-feb 2017</v>
      </c>
      <c r="C10" s="301"/>
      <c r="D10" s="359"/>
      <c r="E10" s="302"/>
      <c r="F10" s="301"/>
      <c r="G10" s="359"/>
      <c r="H10" s="302"/>
    </row>
    <row r="11" spans="2:8" ht="13.5" thickBot="1" x14ac:dyDescent="0.25">
      <c r="B11" s="426" t="str">
        <f>+'5capprod'!A10</f>
        <v>ene-feb 2018</v>
      </c>
      <c r="C11" s="304"/>
      <c r="D11" s="360"/>
      <c r="E11" s="171"/>
      <c r="F11" s="304"/>
      <c r="G11" s="360"/>
      <c r="H11" s="171"/>
    </row>
    <row r="13" spans="2:8" x14ac:dyDescent="0.2">
      <c r="G13" s="429"/>
    </row>
    <row r="14" spans="2:8" x14ac:dyDescent="0.2">
      <c r="G14" s="429"/>
    </row>
    <row r="15" spans="2:8" ht="13.5" thickBot="1" x14ac:dyDescent="0.25">
      <c r="G15" s="342"/>
    </row>
    <row r="16" spans="2:8" ht="13.5" thickBot="1" x14ac:dyDescent="0.25">
      <c r="C16" s="529" t="s">
        <v>254</v>
      </c>
      <c r="D16" s="524"/>
      <c r="E16" s="524"/>
      <c r="F16" s="525"/>
      <c r="G16" s="212"/>
    </row>
    <row r="17" spans="2:7" ht="13.5" thickBot="1" x14ac:dyDescent="0.25">
      <c r="B17" s="526" t="s">
        <v>12</v>
      </c>
      <c r="C17" s="529" t="s">
        <v>140</v>
      </c>
      <c r="D17" s="525"/>
      <c r="E17" s="529" t="s">
        <v>255</v>
      </c>
      <c r="F17" s="525"/>
      <c r="G17" s="212"/>
    </row>
    <row r="18" spans="2:7" ht="13.5" thickBot="1" x14ac:dyDescent="0.25">
      <c r="B18" s="527"/>
      <c r="C18" s="530" t="s">
        <v>234</v>
      </c>
      <c r="D18" s="531"/>
      <c r="E18" s="530" t="str">
        <f>+C18</f>
        <v>Diseño y desarrollo, poscionamiento de marca, etc.</v>
      </c>
      <c r="F18" s="531"/>
      <c r="G18" s="212"/>
    </row>
    <row r="19" spans="2:7" ht="13.5" thickBot="1" x14ac:dyDescent="0.25">
      <c r="B19" s="528"/>
      <c r="C19" s="423" t="s">
        <v>235</v>
      </c>
      <c r="D19" s="430" t="s">
        <v>236</v>
      </c>
      <c r="E19" s="422" t="s">
        <v>235</v>
      </c>
      <c r="F19" s="58" t="s">
        <v>236</v>
      </c>
      <c r="G19" s="212"/>
    </row>
    <row r="20" spans="2:7" x14ac:dyDescent="0.2">
      <c r="B20" s="391">
        <v>2015</v>
      </c>
      <c r="C20" s="301"/>
      <c r="D20" s="431"/>
      <c r="E20" s="301"/>
      <c r="F20" s="302"/>
      <c r="G20" s="212"/>
    </row>
    <row r="21" spans="2:7" x14ac:dyDescent="0.2">
      <c r="B21" s="185">
        <v>2016</v>
      </c>
      <c r="C21" s="303"/>
      <c r="D21" s="432"/>
      <c r="E21" s="303"/>
      <c r="F21" s="170"/>
    </row>
    <row r="22" spans="2:7" ht="13.5" thickBot="1" x14ac:dyDescent="0.25">
      <c r="B22" s="192">
        <v>2017</v>
      </c>
      <c r="C22" s="304"/>
      <c r="D22" s="433"/>
      <c r="E22" s="304"/>
      <c r="F22" s="171"/>
    </row>
    <row r="23" spans="2:7" x14ac:dyDescent="0.2">
      <c r="B23" s="425" t="str">
        <f>+B10</f>
        <v>ene-feb 2017</v>
      </c>
      <c r="C23" s="301"/>
      <c r="D23" s="431"/>
      <c r="E23" s="301"/>
      <c r="F23" s="302"/>
    </row>
    <row r="24" spans="2:7" ht="13.5" thickBot="1" x14ac:dyDescent="0.25">
      <c r="B24" s="426" t="str">
        <f>+B11</f>
        <v>ene-feb 2018</v>
      </c>
      <c r="C24" s="304"/>
      <c r="D24" s="433"/>
      <c r="E24" s="304"/>
      <c r="F24" s="171"/>
    </row>
    <row r="25" spans="2:7" ht="13.5" thickBot="1" x14ac:dyDescent="0.25"/>
    <row r="26" spans="2:7" ht="13.5" thickBot="1" x14ac:dyDescent="0.25">
      <c r="C26" s="529" t="s">
        <v>237</v>
      </c>
      <c r="D26" s="524"/>
      <c r="E26" s="524"/>
      <c r="F26" s="525"/>
    </row>
    <row r="27" spans="2:7" ht="13.9" customHeight="1" thickBot="1" x14ac:dyDescent="0.25">
      <c r="B27" s="526" t="s">
        <v>12</v>
      </c>
      <c r="C27" s="529" t="s">
        <v>140</v>
      </c>
      <c r="D27" s="525"/>
      <c r="E27" s="529" t="s">
        <v>255</v>
      </c>
      <c r="F27" s="525"/>
    </row>
    <row r="28" spans="2:7" ht="13.5" thickBot="1" x14ac:dyDescent="0.25">
      <c r="B28" s="527"/>
      <c r="C28" s="530" t="s">
        <v>234</v>
      </c>
      <c r="D28" s="531"/>
      <c r="E28" s="530" t="str">
        <f>+C28</f>
        <v>Diseño y desarrollo, poscionamiento de marca, etc.</v>
      </c>
      <c r="F28" s="531"/>
    </row>
    <row r="29" spans="2:7" ht="13.5" thickBot="1" x14ac:dyDescent="0.25">
      <c r="B29" s="528"/>
      <c r="C29" s="423" t="s">
        <v>235</v>
      </c>
      <c r="D29" s="430" t="s">
        <v>236</v>
      </c>
      <c r="E29" s="422" t="s">
        <v>235</v>
      </c>
      <c r="F29" s="58" t="s">
        <v>236</v>
      </c>
    </row>
    <row r="30" spans="2:7" x14ac:dyDescent="0.2">
      <c r="B30" s="391">
        <v>2015</v>
      </c>
      <c r="C30" s="301"/>
      <c r="D30" s="431"/>
      <c r="E30" s="301"/>
      <c r="F30" s="302"/>
    </row>
    <row r="31" spans="2:7" x14ac:dyDescent="0.2">
      <c r="B31" s="185">
        <v>2016</v>
      </c>
      <c r="C31" s="303"/>
      <c r="D31" s="432"/>
      <c r="E31" s="303"/>
      <c r="F31" s="170"/>
    </row>
    <row r="32" spans="2:7" ht="13.5" thickBot="1" x14ac:dyDescent="0.25">
      <c r="B32" s="192">
        <v>2017</v>
      </c>
      <c r="C32" s="304"/>
      <c r="D32" s="433"/>
      <c r="E32" s="304"/>
      <c r="F32" s="171"/>
    </row>
    <row r="33" spans="2:6" x14ac:dyDescent="0.2">
      <c r="B33" s="425" t="str">
        <f>+B10</f>
        <v>ene-feb 2017</v>
      </c>
      <c r="C33" s="301"/>
      <c r="D33" s="431"/>
      <c r="E33" s="301"/>
      <c r="F33" s="302"/>
    </row>
    <row r="34" spans="2:6" ht="13.5" thickBot="1" x14ac:dyDescent="0.25">
      <c r="B34" s="426" t="str">
        <f>+B11</f>
        <v>ene-feb 2018</v>
      </c>
      <c r="C34" s="304"/>
      <c r="D34" s="433"/>
      <c r="E34" s="304"/>
      <c r="F34" s="171"/>
    </row>
  </sheetData>
  <mergeCells count="19">
    <mergeCell ref="C26:F26"/>
    <mergeCell ref="B27:B29"/>
    <mergeCell ref="C27:D27"/>
    <mergeCell ref="E27:F27"/>
    <mergeCell ref="C28:D28"/>
    <mergeCell ref="E28:F28"/>
    <mergeCell ref="C16:F16"/>
    <mergeCell ref="B17:B19"/>
    <mergeCell ref="C17:D17"/>
    <mergeCell ref="E17:F17"/>
    <mergeCell ref="C18:D18"/>
    <mergeCell ref="E18:F18"/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5" right="0.75" top="0.65" bottom="0.56000000000000005" header="0" footer="0"/>
  <pageSetup paperSize="9" scale="88" orientation="landscape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activeCell="A3" sqref="A3:C3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532" t="s">
        <v>170</v>
      </c>
      <c r="B1" s="532"/>
      <c r="C1" s="532"/>
      <c r="D1" s="51"/>
    </row>
    <row r="2" spans="1:5" s="55" customFormat="1" x14ac:dyDescent="0.2">
      <c r="A2" s="533" t="s">
        <v>256</v>
      </c>
      <c r="B2" s="533"/>
      <c r="C2" s="533"/>
      <c r="D2" s="51"/>
    </row>
    <row r="3" spans="1:5" s="55" customFormat="1" x14ac:dyDescent="0.2">
      <c r="A3" s="534" t="str">
        <f>+'1.modelos'!A3</f>
        <v>TENAZAS</v>
      </c>
      <c r="B3" s="534"/>
      <c r="C3" s="534"/>
      <c r="D3" s="51"/>
    </row>
    <row r="4" spans="1:5" s="55" customFormat="1" x14ac:dyDescent="0.2">
      <c r="A4" s="397" t="s">
        <v>223</v>
      </c>
      <c r="B4" s="398"/>
      <c r="C4" s="398"/>
      <c r="D4" s="51"/>
    </row>
    <row r="5" spans="1:5" s="54" customFormat="1" x14ac:dyDescent="0.2">
      <c r="A5" s="356" t="s">
        <v>175</v>
      </c>
      <c r="B5" s="356"/>
      <c r="C5" s="356"/>
      <c r="D5" s="51"/>
    </row>
    <row r="6" spans="1:5" ht="22.5" customHeight="1" thickBot="1" x14ac:dyDescent="0.25"/>
    <row r="7" spans="1:5" ht="24.75" customHeight="1" thickBot="1" x14ac:dyDescent="0.25">
      <c r="A7" s="535" t="s">
        <v>55</v>
      </c>
      <c r="B7" s="396">
        <v>2015</v>
      </c>
      <c r="C7" s="396">
        <v>2016</v>
      </c>
      <c r="D7" s="396">
        <v>2017</v>
      </c>
      <c r="E7" s="427" t="s">
        <v>230</v>
      </c>
    </row>
    <row r="8" spans="1:5" ht="25.5" customHeight="1" x14ac:dyDescent="0.2">
      <c r="A8" s="536"/>
      <c r="B8" s="535" t="s">
        <v>169</v>
      </c>
      <c r="C8" s="535" t="s">
        <v>169</v>
      </c>
      <c r="D8" s="535" t="s">
        <v>169</v>
      </c>
      <c r="E8" s="535" t="s">
        <v>169</v>
      </c>
    </row>
    <row r="9" spans="1:5" ht="28.5" customHeight="1" thickBot="1" x14ac:dyDescent="0.25">
      <c r="A9" s="536"/>
      <c r="B9" s="536"/>
      <c r="C9" s="536"/>
      <c r="D9" s="536"/>
      <c r="E9" s="536"/>
    </row>
    <row r="10" spans="1:5" x14ac:dyDescent="0.2">
      <c r="A10" s="350" t="s">
        <v>168</v>
      </c>
      <c r="B10" s="198"/>
      <c r="C10" s="198"/>
      <c r="D10" s="198"/>
      <c r="E10" s="198"/>
    </row>
    <row r="11" spans="1:5" x14ac:dyDescent="0.2">
      <c r="A11" s="351" t="s">
        <v>167</v>
      </c>
      <c r="B11" s="202"/>
      <c r="C11" s="202"/>
      <c r="D11" s="202"/>
      <c r="E11" s="202"/>
    </row>
    <row r="12" spans="1:5" x14ac:dyDescent="0.2">
      <c r="A12" s="351" t="s">
        <v>186</v>
      </c>
      <c r="B12" s="202"/>
      <c r="C12" s="202"/>
      <c r="D12" s="202"/>
      <c r="E12" s="202"/>
    </row>
    <row r="13" spans="1:5" x14ac:dyDescent="0.2">
      <c r="A13" s="351" t="s">
        <v>187</v>
      </c>
      <c r="B13" s="202"/>
      <c r="C13" s="202"/>
      <c r="D13" s="202"/>
      <c r="E13" s="202"/>
    </row>
    <row r="14" spans="1:5" x14ac:dyDescent="0.2">
      <c r="A14" s="351" t="s">
        <v>188</v>
      </c>
      <c r="B14" s="202"/>
      <c r="C14" s="202"/>
      <c r="D14" s="202"/>
      <c r="E14" s="202"/>
    </row>
    <row r="15" spans="1:5" x14ac:dyDescent="0.2">
      <c r="A15" s="351" t="s">
        <v>189</v>
      </c>
      <c r="B15" s="202"/>
      <c r="C15" s="202"/>
      <c r="D15" s="202"/>
      <c r="E15" s="202"/>
    </row>
    <row r="16" spans="1:5" ht="13.5" thickBot="1" x14ac:dyDescent="0.25">
      <c r="A16" s="352" t="s">
        <v>190</v>
      </c>
      <c r="B16" s="210"/>
      <c r="C16" s="210"/>
      <c r="D16" s="210"/>
      <c r="E16" s="210"/>
    </row>
    <row r="17" spans="1:5" ht="13.5" thickBot="1" x14ac:dyDescent="0.25">
      <c r="A17" s="181" t="s">
        <v>116</v>
      </c>
      <c r="B17" s="388"/>
      <c r="C17" s="388"/>
      <c r="D17" s="388"/>
      <c r="E17" s="388"/>
    </row>
    <row r="18" spans="1:5" ht="13.5" thickBot="1" x14ac:dyDescent="0.25">
      <c r="A18" s="74"/>
      <c r="B18" s="213"/>
      <c r="C18" s="213"/>
      <c r="D18" s="213"/>
      <c r="E18" s="213"/>
    </row>
    <row r="19" spans="1:5" ht="13.5" thickBot="1" x14ac:dyDescent="0.25">
      <c r="A19" s="382" t="s">
        <v>203</v>
      </c>
      <c r="B19" s="388"/>
      <c r="C19" s="388"/>
      <c r="D19" s="388"/>
      <c r="E19" s="388"/>
    </row>
    <row r="20" spans="1:5" x14ac:dyDescent="0.2">
      <c r="A20" s="74"/>
      <c r="B20" s="212"/>
      <c r="D20" s="225"/>
      <c r="E20" s="212"/>
    </row>
    <row r="21" spans="1:5" ht="12.75" customHeight="1" x14ac:dyDescent="0.2">
      <c r="A21" s="537" t="s">
        <v>172</v>
      </c>
      <c r="B21" s="537"/>
      <c r="C21" s="537"/>
      <c r="D21" s="537"/>
      <c r="E21" s="537"/>
    </row>
    <row r="22" spans="1:5" ht="12.75" customHeight="1" x14ac:dyDescent="0.2">
      <c r="A22" s="59" t="s">
        <v>191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73" t="s">
        <v>55</v>
      </c>
      <c r="B25" s="529" t="s">
        <v>192</v>
      </c>
      <c r="C25" s="524"/>
      <c r="D25" s="524"/>
      <c r="E25" s="525"/>
    </row>
    <row r="26" spans="1:5" ht="12.75" customHeight="1" x14ac:dyDescent="0.2">
      <c r="A26" s="538"/>
      <c r="B26" s="541"/>
      <c r="C26" s="542"/>
      <c r="D26" s="542"/>
      <c r="E26" s="543"/>
    </row>
    <row r="27" spans="1:5" ht="12.75" customHeight="1" x14ac:dyDescent="0.2">
      <c r="A27" s="539"/>
      <c r="B27" s="544"/>
      <c r="C27" s="545"/>
      <c r="D27" s="545"/>
      <c r="E27" s="546"/>
    </row>
    <row r="28" spans="1:5" ht="12.75" customHeight="1" x14ac:dyDescent="0.2">
      <c r="A28" s="539"/>
      <c r="B28" s="544"/>
      <c r="C28" s="545"/>
      <c r="D28" s="545"/>
      <c r="E28" s="546"/>
    </row>
    <row r="29" spans="1:5" ht="12.75" customHeight="1" thickBot="1" x14ac:dyDescent="0.25">
      <c r="A29" s="540"/>
      <c r="B29" s="547"/>
      <c r="C29" s="548"/>
      <c r="D29" s="548"/>
      <c r="E29" s="549"/>
    </row>
    <row r="30" spans="1:5" ht="12.75" customHeight="1" x14ac:dyDescent="0.2">
      <c r="A30" s="538"/>
      <c r="B30" s="541"/>
      <c r="C30" s="542"/>
      <c r="D30" s="542"/>
      <c r="E30" s="543"/>
    </row>
    <row r="31" spans="1:5" ht="12.75" customHeight="1" x14ac:dyDescent="0.2">
      <c r="A31" s="539"/>
      <c r="B31" s="544"/>
      <c r="C31" s="545"/>
      <c r="D31" s="545"/>
      <c r="E31" s="546"/>
    </row>
    <row r="32" spans="1:5" ht="12.75" customHeight="1" x14ac:dyDescent="0.2">
      <c r="A32" s="539"/>
      <c r="B32" s="544"/>
      <c r="C32" s="545"/>
      <c r="D32" s="545"/>
      <c r="E32" s="546"/>
    </row>
    <row r="33" spans="1:5" ht="12.75" customHeight="1" thickBot="1" x14ac:dyDescent="0.25">
      <c r="A33" s="540"/>
      <c r="B33" s="547"/>
      <c r="C33" s="548"/>
      <c r="D33" s="548"/>
      <c r="E33" s="549"/>
    </row>
    <row r="34" spans="1:5" ht="12.75" customHeight="1" x14ac:dyDescent="0.2">
      <c r="A34" s="538"/>
      <c r="B34" s="541"/>
      <c r="C34" s="542"/>
      <c r="D34" s="542"/>
      <c r="E34" s="543"/>
    </row>
    <row r="35" spans="1:5" ht="12.75" customHeight="1" x14ac:dyDescent="0.2">
      <c r="A35" s="539"/>
      <c r="B35" s="544"/>
      <c r="C35" s="545"/>
      <c r="D35" s="545"/>
      <c r="E35" s="546"/>
    </row>
    <row r="36" spans="1:5" ht="12.75" customHeight="1" x14ac:dyDescent="0.2">
      <c r="A36" s="539"/>
      <c r="B36" s="544"/>
      <c r="C36" s="545"/>
      <c r="D36" s="545"/>
      <c r="E36" s="546"/>
    </row>
    <row r="37" spans="1:5" ht="12.75" customHeight="1" thickBot="1" x14ac:dyDescent="0.25">
      <c r="A37" s="540"/>
      <c r="B37" s="547"/>
      <c r="C37" s="548"/>
      <c r="D37" s="548"/>
      <c r="E37" s="549"/>
    </row>
    <row r="38" spans="1:5" ht="12.75" customHeight="1" x14ac:dyDescent="0.2">
      <c r="A38" s="538"/>
      <c r="B38" s="541"/>
      <c r="C38" s="542"/>
      <c r="D38" s="542"/>
      <c r="E38" s="543"/>
    </row>
    <row r="39" spans="1:5" ht="12.75" customHeight="1" x14ac:dyDescent="0.2">
      <c r="A39" s="539"/>
      <c r="B39" s="544"/>
      <c r="C39" s="545"/>
      <c r="D39" s="545"/>
      <c r="E39" s="546"/>
    </row>
    <row r="40" spans="1:5" ht="12.75" customHeight="1" x14ac:dyDescent="0.2">
      <c r="A40" s="539"/>
      <c r="B40" s="544"/>
      <c r="C40" s="545"/>
      <c r="D40" s="545"/>
      <c r="E40" s="546"/>
    </row>
    <row r="41" spans="1:5" ht="12.75" customHeight="1" thickBot="1" x14ac:dyDescent="0.25">
      <c r="A41" s="540"/>
      <c r="B41" s="547"/>
      <c r="C41" s="548"/>
      <c r="D41" s="548"/>
      <c r="E41" s="549"/>
    </row>
    <row r="42" spans="1:5" ht="12.75" customHeight="1" x14ac:dyDescent="0.2">
      <c r="A42" s="538"/>
      <c r="B42" s="541"/>
      <c r="C42" s="542"/>
      <c r="D42" s="542"/>
      <c r="E42" s="543"/>
    </row>
    <row r="43" spans="1:5" ht="12.75" customHeight="1" x14ac:dyDescent="0.2">
      <c r="A43" s="539"/>
      <c r="B43" s="544"/>
      <c r="C43" s="545"/>
      <c r="D43" s="545"/>
      <c r="E43" s="546"/>
    </row>
    <row r="44" spans="1:5" ht="12.75" customHeight="1" x14ac:dyDescent="0.2">
      <c r="A44" s="539"/>
      <c r="B44" s="544"/>
      <c r="C44" s="545"/>
      <c r="D44" s="545"/>
      <c r="E44" s="546"/>
    </row>
    <row r="45" spans="1:5" ht="12.75" customHeight="1" thickBot="1" x14ac:dyDescent="0.25">
      <c r="A45" s="540"/>
      <c r="B45" s="547"/>
      <c r="C45" s="548"/>
      <c r="D45" s="548"/>
      <c r="E45" s="549"/>
    </row>
    <row r="46" spans="1:5" ht="12.75" customHeight="1" x14ac:dyDescent="0.2">
      <c r="A46" s="59"/>
    </row>
    <row r="47" spans="1:5" ht="12.75" customHeight="1" x14ac:dyDescent="0.2">
      <c r="A47" s="59"/>
    </row>
    <row r="49" spans="1:5" ht="13.5" thickBot="1" x14ac:dyDescent="0.25">
      <c r="A49" s="103"/>
    </row>
    <row r="50" spans="1:5" ht="13.5" thickBot="1" x14ac:dyDescent="0.25">
      <c r="B50" s="355">
        <f>+B7</f>
        <v>2015</v>
      </c>
      <c r="D50" s="355">
        <f>+B50</f>
        <v>2015</v>
      </c>
      <c r="E50" s="355">
        <f>+C7</f>
        <v>2016</v>
      </c>
    </row>
    <row r="51" spans="1:5" ht="13.5" thickBot="1" x14ac:dyDescent="0.25">
      <c r="B51" s="173" t="s">
        <v>173</v>
      </c>
      <c r="C51" s="348"/>
      <c r="D51" s="173" t="s">
        <v>174</v>
      </c>
      <c r="E51" s="173" t="s">
        <v>173</v>
      </c>
    </row>
    <row r="52" spans="1:5" ht="13.5" thickBot="1" x14ac:dyDescent="0.25">
      <c r="A52" s="103" t="s">
        <v>171</v>
      </c>
      <c r="B52" s="354">
        <f>+B17-SUM(B10:B16)</f>
        <v>0</v>
      </c>
      <c r="D52" s="353" t="e">
        <f>+#REF!-SUM(#REF!)</f>
        <v>#REF!</v>
      </c>
      <c r="E52" s="353">
        <f>+C17-SUM(C10:C16)</f>
        <v>0</v>
      </c>
    </row>
    <row r="53" spans="1:5" x14ac:dyDescent="0.2">
      <c r="A53" s="103"/>
    </row>
    <row r="54" spans="1:5" x14ac:dyDescent="0.2">
      <c r="A54" s="103"/>
    </row>
    <row r="55" spans="1:5" x14ac:dyDescent="0.2">
      <c r="A55" s="103"/>
    </row>
    <row r="56" spans="1:5" x14ac:dyDescent="0.2">
      <c r="A56" s="103"/>
    </row>
  </sheetData>
  <mergeCells count="35"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30:A33"/>
    <mergeCell ref="B30:E30"/>
    <mergeCell ref="B31:E31"/>
    <mergeCell ref="B32:E32"/>
    <mergeCell ref="B33:E33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1:C1"/>
    <mergeCell ref="A2:C2"/>
    <mergeCell ref="A3:C3"/>
    <mergeCell ref="A7:A9"/>
    <mergeCell ref="B8:B9"/>
    <mergeCell ref="C8:C9"/>
  </mergeCells>
  <phoneticPr fontId="16" type="noConversion"/>
  <printOptions horizontalCentered="1" verticalCentered="1"/>
  <pageMargins left="0.26" right="0.17" top="0.35" bottom="0.41" header="0" footer="0"/>
  <pageSetup paperSize="9" scale="9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5"/>
  <sheetViews>
    <sheetView showGridLines="0" workbookViewId="0">
      <selection activeCell="H68" sqref="H68"/>
    </sheetView>
  </sheetViews>
  <sheetFormatPr baseColWidth="10" defaultRowHeight="12.75" x14ac:dyDescent="0.2"/>
  <cols>
    <col min="1" max="1" width="38.28515625" style="254" customWidth="1"/>
    <col min="2" max="2" width="23.140625" style="254" customWidth="1"/>
    <col min="3" max="3" width="11.42578125" style="254"/>
    <col min="4" max="4" width="23.140625" style="254" customWidth="1"/>
    <col min="5" max="5" width="11.42578125" style="254"/>
    <col min="6" max="6" width="23.140625" style="254" customWidth="1"/>
    <col min="7" max="7" width="11.42578125" style="254"/>
    <col min="8" max="8" width="23.140625" style="254" customWidth="1"/>
    <col min="9" max="9" width="11.42578125" style="254"/>
    <col min="10" max="10" width="1.5703125" style="254" customWidth="1"/>
    <col min="11" max="11" width="11.42578125" style="52"/>
    <col min="12" max="16384" width="11.42578125" style="254"/>
  </cols>
  <sheetData>
    <row r="2" spans="1:9" x14ac:dyDescent="0.2">
      <c r="A2" s="253" t="s">
        <v>146</v>
      </c>
    </row>
    <row r="3" spans="1:9" x14ac:dyDescent="0.2">
      <c r="A3" s="253" t="s">
        <v>145</v>
      </c>
    </row>
    <row r="4" spans="1:9" x14ac:dyDescent="0.2">
      <c r="A4" s="434" t="s">
        <v>244</v>
      </c>
    </row>
    <row r="5" spans="1:9" s="256" customFormat="1" x14ac:dyDescent="0.2">
      <c r="A5" s="437" t="s">
        <v>238</v>
      </c>
      <c r="B5" s="255"/>
      <c r="C5" s="255"/>
    </row>
    <row r="6" spans="1:9" s="256" customFormat="1" ht="13.5" thickBot="1" x14ac:dyDescent="0.25">
      <c r="A6" s="257"/>
      <c r="B6" s="255"/>
      <c r="C6" s="255"/>
    </row>
    <row r="7" spans="1:9" ht="13.5" thickBot="1" x14ac:dyDescent="0.25">
      <c r="B7" s="555" t="s">
        <v>239</v>
      </c>
      <c r="C7" s="556"/>
      <c r="D7" s="555" t="s">
        <v>240</v>
      </c>
      <c r="E7" s="556"/>
      <c r="F7" s="555" t="s">
        <v>241</v>
      </c>
      <c r="G7" s="556"/>
      <c r="H7" s="557" t="s">
        <v>242</v>
      </c>
      <c r="I7" s="558"/>
    </row>
    <row r="8" spans="1:9" x14ac:dyDescent="0.2">
      <c r="A8" s="258" t="s">
        <v>55</v>
      </c>
      <c r="B8" s="259" t="s">
        <v>56</v>
      </c>
      <c r="C8" s="259" t="s">
        <v>57</v>
      </c>
      <c r="D8" s="259" t="s">
        <v>56</v>
      </c>
      <c r="E8" s="259" t="s">
        <v>57</v>
      </c>
      <c r="F8" s="259" t="s">
        <v>56</v>
      </c>
      <c r="G8" s="259" t="s">
        <v>57</v>
      </c>
      <c r="H8" s="259" t="s">
        <v>56</v>
      </c>
      <c r="I8" s="259" t="s">
        <v>57</v>
      </c>
    </row>
    <row r="9" spans="1:9" ht="13.5" thickBot="1" x14ac:dyDescent="0.25">
      <c r="A9" s="260"/>
      <c r="B9" s="438" t="s">
        <v>243</v>
      </c>
      <c r="C9" s="261" t="s">
        <v>58</v>
      </c>
      <c r="D9" s="438" t="s">
        <v>243</v>
      </c>
      <c r="E9" s="261" t="s">
        <v>58</v>
      </c>
      <c r="F9" s="438" t="s">
        <v>243</v>
      </c>
      <c r="G9" s="261" t="s">
        <v>58</v>
      </c>
      <c r="H9" s="438" t="s">
        <v>243</v>
      </c>
      <c r="I9" s="261" t="s">
        <v>58</v>
      </c>
    </row>
    <row r="10" spans="1:9" ht="13.5" thickBot="1" x14ac:dyDescent="0.25">
      <c r="A10" s="262"/>
    </row>
    <row r="11" spans="1:9" x14ac:dyDescent="0.2">
      <c r="A11" s="263" t="s">
        <v>59</v>
      </c>
      <c r="B11" s="264"/>
      <c r="C11" s="265"/>
      <c r="D11" s="264"/>
      <c r="E11" s="265"/>
      <c r="F11" s="264"/>
      <c r="G11" s="265"/>
      <c r="H11" s="264"/>
      <c r="I11" s="265"/>
    </row>
    <row r="12" spans="1:9" x14ac:dyDescent="0.2">
      <c r="A12" s="267" t="s">
        <v>219</v>
      </c>
      <c r="B12" s="268"/>
      <c r="C12" s="269"/>
      <c r="D12" s="268"/>
      <c r="E12" s="269"/>
      <c r="F12" s="268"/>
      <c r="G12" s="269"/>
      <c r="H12" s="268"/>
      <c r="I12" s="269"/>
    </row>
    <row r="13" spans="1:9" x14ac:dyDescent="0.2">
      <c r="A13" s="267" t="s">
        <v>218</v>
      </c>
      <c r="B13" s="268"/>
      <c r="C13" s="269"/>
      <c r="D13" s="268"/>
      <c r="E13" s="269"/>
      <c r="F13" s="268"/>
      <c r="G13" s="269"/>
      <c r="H13" s="268"/>
      <c r="I13" s="269"/>
    </row>
    <row r="14" spans="1:9" x14ac:dyDescent="0.2">
      <c r="A14" s="267" t="s">
        <v>216</v>
      </c>
      <c r="B14" s="268"/>
      <c r="C14" s="269"/>
      <c r="D14" s="268"/>
      <c r="E14" s="269"/>
      <c r="F14" s="268"/>
      <c r="G14" s="269"/>
      <c r="H14" s="268"/>
      <c r="I14" s="269"/>
    </row>
    <row r="15" spans="1:9" x14ac:dyDescent="0.2">
      <c r="A15" s="267" t="s">
        <v>217</v>
      </c>
      <c r="B15" s="268"/>
      <c r="C15" s="269"/>
      <c r="D15" s="268"/>
      <c r="E15" s="269"/>
      <c r="F15" s="268"/>
      <c r="G15" s="269"/>
      <c r="H15" s="268"/>
      <c r="I15" s="269"/>
    </row>
    <row r="16" spans="1:9" ht="13.5" thickBot="1" x14ac:dyDescent="0.25">
      <c r="A16" s="271"/>
      <c r="B16" s="272"/>
      <c r="C16" s="177"/>
      <c r="D16" s="272"/>
      <c r="E16" s="177"/>
      <c r="F16" s="272"/>
      <c r="G16" s="177"/>
      <c r="H16" s="272"/>
      <c r="I16" s="177"/>
    </row>
    <row r="17" spans="1:9" ht="13.5" thickBot="1" x14ac:dyDescent="0.25">
      <c r="A17" s="262"/>
      <c r="B17" s="274"/>
      <c r="C17" s="275"/>
      <c r="D17" s="274"/>
      <c r="E17" s="275"/>
      <c r="F17" s="274"/>
      <c r="G17" s="275"/>
      <c r="H17" s="274"/>
      <c r="I17" s="275"/>
    </row>
    <row r="18" spans="1:9" x14ac:dyDescent="0.2">
      <c r="A18" s="263" t="s">
        <v>60</v>
      </c>
      <c r="B18" s="264"/>
      <c r="C18" s="265"/>
      <c r="D18" s="264"/>
      <c r="E18" s="265"/>
      <c r="F18" s="264"/>
      <c r="G18" s="265"/>
      <c r="H18" s="264"/>
      <c r="I18" s="265"/>
    </row>
    <row r="19" spans="1:9" x14ac:dyDescent="0.2">
      <c r="A19" s="267" t="s">
        <v>219</v>
      </c>
      <c r="B19" s="268"/>
      <c r="C19" s="269"/>
      <c r="D19" s="268"/>
      <c r="E19" s="269"/>
      <c r="F19" s="268"/>
      <c r="G19" s="269"/>
      <c r="H19" s="268"/>
      <c r="I19" s="269"/>
    </row>
    <row r="20" spans="1:9" x14ac:dyDescent="0.2">
      <c r="A20" s="267" t="s">
        <v>218</v>
      </c>
      <c r="B20" s="268"/>
      <c r="C20" s="269"/>
      <c r="D20" s="268"/>
      <c r="E20" s="269"/>
      <c r="F20" s="268"/>
      <c r="G20" s="269"/>
      <c r="H20" s="268"/>
      <c r="I20" s="269"/>
    </row>
    <row r="21" spans="1:9" x14ac:dyDescent="0.2">
      <c r="A21" s="267" t="s">
        <v>216</v>
      </c>
      <c r="B21" s="268"/>
      <c r="C21" s="269"/>
      <c r="D21" s="268"/>
      <c r="E21" s="269"/>
      <c r="F21" s="268"/>
      <c r="G21" s="269"/>
      <c r="H21" s="268"/>
      <c r="I21" s="269"/>
    </row>
    <row r="22" spans="1:9" x14ac:dyDescent="0.2">
      <c r="A22" s="267" t="s">
        <v>217</v>
      </c>
      <c r="B22" s="268"/>
      <c r="C22" s="269"/>
      <c r="D22" s="268"/>
      <c r="E22" s="269"/>
      <c r="F22" s="268"/>
      <c r="G22" s="269"/>
      <c r="H22" s="268"/>
      <c r="I22" s="269"/>
    </row>
    <row r="23" spans="1:9" ht="13.5" thickBot="1" x14ac:dyDescent="0.25">
      <c r="A23" s="271"/>
      <c r="B23" s="272"/>
      <c r="C23" s="177"/>
      <c r="D23" s="272"/>
      <c r="E23" s="177"/>
      <c r="F23" s="272"/>
      <c r="G23" s="177"/>
      <c r="H23" s="272"/>
      <c r="I23" s="177"/>
    </row>
    <row r="24" spans="1:9" ht="13.5" thickBot="1" x14ac:dyDescent="0.25">
      <c r="A24" s="262"/>
      <c r="B24" s="274"/>
      <c r="C24" s="275"/>
      <c r="D24" s="274"/>
      <c r="E24" s="275"/>
      <c r="F24" s="274"/>
      <c r="G24" s="275"/>
      <c r="H24" s="274"/>
      <c r="I24" s="275"/>
    </row>
    <row r="25" spans="1:9" ht="13.5" thickBot="1" x14ac:dyDescent="0.25">
      <c r="A25" s="276" t="s">
        <v>61</v>
      </c>
      <c r="B25" s="277"/>
      <c r="C25" s="278"/>
      <c r="D25" s="277"/>
      <c r="E25" s="278"/>
      <c r="F25" s="277"/>
      <c r="G25" s="278"/>
      <c r="H25" s="277"/>
      <c r="I25" s="278"/>
    </row>
    <row r="26" spans="1:9" ht="13.5" thickBot="1" x14ac:dyDescent="0.25">
      <c r="A26" s="262"/>
      <c r="B26" s="274"/>
      <c r="C26" s="275"/>
      <c r="D26" s="274"/>
      <c r="E26" s="275"/>
      <c r="F26" s="274"/>
      <c r="G26" s="275"/>
      <c r="H26" s="274"/>
      <c r="I26" s="275"/>
    </row>
    <row r="27" spans="1:9" x14ac:dyDescent="0.2">
      <c r="A27" s="263" t="s">
        <v>62</v>
      </c>
      <c r="B27" s="279"/>
      <c r="C27" s="265"/>
      <c r="D27" s="279"/>
      <c r="E27" s="265"/>
      <c r="F27" s="279"/>
      <c r="G27" s="265"/>
      <c r="H27" s="279"/>
      <c r="I27" s="265"/>
    </row>
    <row r="28" spans="1:9" x14ac:dyDescent="0.2">
      <c r="A28" s="280" t="s">
        <v>63</v>
      </c>
      <c r="B28" s="281"/>
      <c r="C28" s="269"/>
      <c r="D28" s="281"/>
      <c r="E28" s="269"/>
      <c r="F28" s="281"/>
      <c r="G28" s="269"/>
      <c r="H28" s="281"/>
      <c r="I28" s="269"/>
    </row>
    <row r="29" spans="1:9" x14ac:dyDescent="0.2">
      <c r="A29" s="280" t="s">
        <v>64</v>
      </c>
      <c r="B29" s="281"/>
      <c r="C29" s="269"/>
      <c r="D29" s="281"/>
      <c r="E29" s="269"/>
      <c r="F29" s="281"/>
      <c r="G29" s="269"/>
      <c r="H29" s="281"/>
      <c r="I29" s="269"/>
    </row>
    <row r="30" spans="1:9" x14ac:dyDescent="0.2">
      <c r="A30" s="280" t="s">
        <v>65</v>
      </c>
      <c r="B30" s="281"/>
      <c r="C30" s="269"/>
      <c r="D30" s="281"/>
      <c r="E30" s="269"/>
      <c r="F30" s="281"/>
      <c r="G30" s="269"/>
      <c r="H30" s="281"/>
      <c r="I30" s="269"/>
    </row>
    <row r="31" spans="1:9" ht="13.5" thickBot="1" x14ac:dyDescent="0.25">
      <c r="A31" s="271" t="s">
        <v>66</v>
      </c>
      <c r="B31" s="282"/>
      <c r="C31" s="177"/>
      <c r="D31" s="282"/>
      <c r="E31" s="177"/>
      <c r="F31" s="282"/>
      <c r="G31" s="177"/>
      <c r="H31" s="282"/>
      <c r="I31" s="177"/>
    </row>
    <row r="32" spans="1:9" ht="13.5" thickBot="1" x14ac:dyDescent="0.25">
      <c r="A32" s="253"/>
      <c r="B32" s="274"/>
      <c r="C32" s="283"/>
      <c r="D32" s="274"/>
      <c r="E32" s="283"/>
      <c r="F32" s="274"/>
      <c r="G32" s="283"/>
      <c r="H32" s="274"/>
      <c r="I32" s="283"/>
    </row>
    <row r="33" spans="1:9" x14ac:dyDescent="0.2">
      <c r="A33" s="263" t="s">
        <v>67</v>
      </c>
      <c r="B33" s="279"/>
      <c r="C33" s="265"/>
      <c r="D33" s="279"/>
      <c r="E33" s="265"/>
      <c r="F33" s="279"/>
      <c r="G33" s="265"/>
      <c r="H33" s="279"/>
      <c r="I33" s="265"/>
    </row>
    <row r="34" spans="1:9" x14ac:dyDescent="0.2">
      <c r="A34" s="267" t="s">
        <v>68</v>
      </c>
      <c r="B34" s="281"/>
      <c r="C34" s="269"/>
      <c r="D34" s="281"/>
      <c r="E34" s="269"/>
      <c r="F34" s="281"/>
      <c r="G34" s="269"/>
      <c r="H34" s="281"/>
      <c r="I34" s="269"/>
    </row>
    <row r="35" spans="1:9" x14ac:dyDescent="0.2">
      <c r="A35" s="284" t="s">
        <v>106</v>
      </c>
      <c r="B35" s="285"/>
      <c r="C35" s="286"/>
      <c r="D35" s="285"/>
      <c r="E35" s="286"/>
      <c r="F35" s="285"/>
      <c r="G35" s="286"/>
      <c r="H35" s="285"/>
      <c r="I35" s="286"/>
    </row>
    <row r="36" spans="1:9" ht="13.5" thickBot="1" x14ac:dyDescent="0.25">
      <c r="A36" s="271" t="s">
        <v>92</v>
      </c>
      <c r="B36" s="282"/>
      <c r="C36" s="177"/>
      <c r="D36" s="282"/>
      <c r="E36" s="177"/>
      <c r="F36" s="282"/>
      <c r="G36" s="177"/>
      <c r="H36" s="282"/>
      <c r="I36" s="177"/>
    </row>
    <row r="37" spans="1:9" ht="13.5" thickBot="1" x14ac:dyDescent="0.25">
      <c r="A37" s="262"/>
      <c r="B37" s="274"/>
      <c r="C37" s="275"/>
      <c r="D37" s="274"/>
      <c r="E37" s="275"/>
      <c r="F37" s="274"/>
      <c r="G37" s="275"/>
      <c r="H37" s="274"/>
      <c r="I37" s="275"/>
    </row>
    <row r="38" spans="1:9" x14ac:dyDescent="0.2">
      <c r="A38" s="263" t="s">
        <v>69</v>
      </c>
      <c r="B38" s="264"/>
      <c r="C38" s="265"/>
      <c r="D38" s="264"/>
      <c r="E38" s="265"/>
      <c r="F38" s="264"/>
      <c r="G38" s="265"/>
      <c r="H38" s="264"/>
      <c r="I38" s="265"/>
    </row>
    <row r="39" spans="1:9" x14ac:dyDescent="0.2">
      <c r="A39" s="280" t="s">
        <v>70</v>
      </c>
      <c r="B39" s="268"/>
      <c r="C39" s="269"/>
      <c r="D39" s="268"/>
      <c r="E39" s="269"/>
      <c r="F39" s="268"/>
      <c r="G39" s="269"/>
      <c r="H39" s="268"/>
      <c r="I39" s="269"/>
    </row>
    <row r="40" spans="1:9" x14ac:dyDescent="0.2">
      <c r="A40" s="280" t="s">
        <v>71</v>
      </c>
      <c r="B40" s="268"/>
      <c r="C40" s="269"/>
      <c r="D40" s="268"/>
      <c r="E40" s="269"/>
      <c r="F40" s="268"/>
      <c r="G40" s="269"/>
      <c r="H40" s="268"/>
      <c r="I40" s="269"/>
    </row>
    <row r="41" spans="1:9" x14ac:dyDescent="0.2">
      <c r="A41" s="280" t="s">
        <v>72</v>
      </c>
      <c r="B41" s="268"/>
      <c r="C41" s="269"/>
      <c r="D41" s="268"/>
      <c r="E41" s="269"/>
      <c r="F41" s="268"/>
      <c r="G41" s="269"/>
      <c r="H41" s="268"/>
      <c r="I41" s="269"/>
    </row>
    <row r="42" spans="1:9" x14ac:dyDescent="0.2">
      <c r="A42" s="267" t="s">
        <v>73</v>
      </c>
      <c r="B42" s="287"/>
      <c r="C42" s="286"/>
      <c r="D42" s="287"/>
      <c r="E42" s="286"/>
      <c r="F42" s="287"/>
      <c r="G42" s="286"/>
      <c r="H42" s="287"/>
      <c r="I42" s="286"/>
    </row>
    <row r="43" spans="1:9" x14ac:dyDescent="0.2">
      <c r="A43" s="288"/>
      <c r="B43" s="287"/>
      <c r="C43" s="286"/>
      <c r="D43" s="287"/>
      <c r="E43" s="286"/>
      <c r="F43" s="287"/>
      <c r="G43" s="286"/>
      <c r="H43" s="287"/>
      <c r="I43" s="286"/>
    </row>
    <row r="44" spans="1:9" ht="13.5" thickBot="1" x14ac:dyDescent="0.25">
      <c r="A44" s="289"/>
      <c r="B44" s="272"/>
      <c r="C44" s="177"/>
      <c r="D44" s="272"/>
      <c r="E44" s="177"/>
      <c r="F44" s="272"/>
      <c r="G44" s="177"/>
      <c r="H44" s="272"/>
      <c r="I44" s="177"/>
    </row>
    <row r="45" spans="1:9" ht="13.5" thickBot="1" x14ac:dyDescent="0.25">
      <c r="A45" s="262"/>
      <c r="B45" s="274"/>
      <c r="C45" s="283"/>
      <c r="D45" s="274"/>
      <c r="E45" s="283"/>
      <c r="F45" s="274"/>
      <c r="G45" s="283"/>
      <c r="H45" s="274"/>
      <c r="I45" s="283"/>
    </row>
    <row r="46" spans="1:9" x14ac:dyDescent="0.2">
      <c r="A46" s="263" t="s">
        <v>74</v>
      </c>
      <c r="B46" s="264"/>
      <c r="C46" s="265"/>
      <c r="D46" s="264"/>
      <c r="E46" s="265"/>
      <c r="F46" s="264"/>
      <c r="G46" s="265"/>
      <c r="H46" s="264"/>
      <c r="I46" s="265"/>
    </row>
    <row r="47" spans="1:9" x14ac:dyDescent="0.2">
      <c r="A47" s="280" t="s">
        <v>107</v>
      </c>
      <c r="B47" s="268"/>
      <c r="C47" s="269"/>
      <c r="D47" s="268"/>
      <c r="E47" s="269"/>
      <c r="F47" s="268"/>
      <c r="G47" s="269"/>
      <c r="H47" s="268"/>
      <c r="I47" s="269"/>
    </row>
    <row r="48" spans="1:9" x14ac:dyDescent="0.2">
      <c r="A48" s="280" t="s">
        <v>75</v>
      </c>
      <c r="B48" s="268"/>
      <c r="C48" s="269"/>
      <c r="D48" s="268"/>
      <c r="E48" s="269"/>
      <c r="F48" s="268"/>
      <c r="G48" s="269"/>
      <c r="H48" s="268"/>
      <c r="I48" s="269"/>
    </row>
    <row r="49" spans="1:10" x14ac:dyDescent="0.2">
      <c r="A49" s="280" t="s">
        <v>108</v>
      </c>
      <c r="B49" s="268"/>
      <c r="C49" s="269"/>
      <c r="D49" s="268"/>
      <c r="E49" s="269"/>
      <c r="F49" s="268"/>
      <c r="G49" s="269"/>
      <c r="H49" s="268"/>
      <c r="I49" s="269"/>
    </row>
    <row r="50" spans="1:10" ht="13.5" thickBot="1" x14ac:dyDescent="0.25">
      <c r="A50" s="271" t="s">
        <v>76</v>
      </c>
      <c r="B50" s="272"/>
      <c r="C50" s="177"/>
      <c r="D50" s="272"/>
      <c r="E50" s="177"/>
      <c r="F50" s="272"/>
      <c r="G50" s="177"/>
      <c r="H50" s="272"/>
      <c r="I50" s="177"/>
    </row>
    <row r="51" spans="1:10" ht="13.5" thickBot="1" x14ac:dyDescent="0.25">
      <c r="A51" s="262"/>
      <c r="B51" s="274"/>
      <c r="C51" s="275"/>
      <c r="D51" s="274"/>
      <c r="E51" s="275"/>
      <c r="F51" s="274"/>
      <c r="G51" s="275"/>
      <c r="H51" s="274"/>
      <c r="I51" s="275"/>
    </row>
    <row r="52" spans="1:10" ht="13.5" thickBot="1" x14ac:dyDescent="0.25">
      <c r="A52" s="276" t="s">
        <v>77</v>
      </c>
      <c r="B52" s="277"/>
      <c r="C52" s="278">
        <v>1</v>
      </c>
      <c r="D52" s="277"/>
      <c r="E52" s="278">
        <v>1</v>
      </c>
      <c r="F52" s="277"/>
      <c r="G52" s="278">
        <v>1</v>
      </c>
      <c r="H52" s="277"/>
      <c r="I52" s="278">
        <v>1</v>
      </c>
    </row>
    <row r="53" spans="1:10" ht="13.5" thickBot="1" x14ac:dyDescent="0.25">
      <c r="A53" s="262"/>
    </row>
    <row r="54" spans="1:10" ht="13.5" thickBot="1" x14ac:dyDescent="0.25">
      <c r="A54" s="382" t="s">
        <v>203</v>
      </c>
      <c r="B54" s="349"/>
      <c r="C54" s="349"/>
      <c r="D54" s="349"/>
      <c r="E54" s="349"/>
      <c r="F54" s="349"/>
      <c r="G54" s="349"/>
      <c r="H54" s="349"/>
      <c r="I54" s="349"/>
    </row>
    <row r="55" spans="1:10" ht="13.5" thickBot="1" x14ac:dyDescent="0.25">
      <c r="A55" s="262"/>
    </row>
    <row r="56" spans="1:10" ht="13.5" thickBot="1" x14ac:dyDescent="0.25">
      <c r="A56" s="276" t="s">
        <v>93</v>
      </c>
      <c r="B56" s="274"/>
      <c r="C56" s="283"/>
      <c r="D56" s="274"/>
      <c r="E56" s="283"/>
      <c r="F56" s="274"/>
      <c r="G56" s="283"/>
      <c r="H56" s="274"/>
      <c r="I56" s="283"/>
    </row>
    <row r="57" spans="1:10" x14ac:dyDescent="0.2">
      <c r="A57" s="439" t="s">
        <v>102</v>
      </c>
      <c r="B57" s="290"/>
      <c r="C57" s="291"/>
      <c r="D57" s="291"/>
      <c r="E57" s="291"/>
      <c r="F57" s="291"/>
      <c r="G57" s="291"/>
      <c r="H57" s="291"/>
      <c r="I57" s="292"/>
    </row>
    <row r="58" spans="1:10" x14ac:dyDescent="0.2">
      <c r="A58" s="440" t="s">
        <v>103</v>
      </c>
      <c r="B58" s="293"/>
      <c r="C58" s="294"/>
      <c r="D58" s="294"/>
      <c r="E58" s="294"/>
      <c r="F58" s="294"/>
      <c r="G58" s="294"/>
      <c r="H58" s="294"/>
      <c r="I58" s="295"/>
    </row>
    <row r="59" spans="1:10" ht="13.5" thickBot="1" x14ac:dyDescent="0.25">
      <c r="A59" s="441" t="s">
        <v>104</v>
      </c>
      <c r="B59" s="296"/>
      <c r="C59" s="297"/>
      <c r="D59" s="297"/>
      <c r="E59" s="297"/>
      <c r="F59" s="297"/>
      <c r="G59" s="297"/>
      <c r="H59" s="297"/>
      <c r="I59" s="298"/>
    </row>
    <row r="60" spans="1:10" x14ac:dyDescent="0.2">
      <c r="A60" s="299"/>
      <c r="B60" s="52"/>
      <c r="C60" s="300"/>
      <c r="D60" s="300"/>
      <c r="E60" s="300"/>
      <c r="F60" s="300"/>
      <c r="G60" s="300"/>
      <c r="H60" s="300"/>
      <c r="I60" s="300"/>
    </row>
    <row r="62" spans="1:10" ht="14.25" x14ac:dyDescent="0.2">
      <c r="A62" s="392" t="s">
        <v>252</v>
      </c>
    </row>
    <row r="63" spans="1:10" ht="29.25" customHeight="1" x14ac:dyDescent="0.25">
      <c r="A63" s="553" t="s">
        <v>220</v>
      </c>
      <c r="B63" s="554"/>
      <c r="C63" s="554"/>
      <c r="D63" s="554"/>
      <c r="E63" s="554"/>
      <c r="F63" s="554"/>
      <c r="G63" s="554"/>
      <c r="H63" s="554"/>
      <c r="I63" s="554"/>
      <c r="J63" s="554"/>
    </row>
    <row r="64" spans="1:10" ht="9.75" customHeight="1" thickBot="1" x14ac:dyDescent="0.25">
      <c r="A64" s="393"/>
      <c r="B64" s="395"/>
      <c r="C64" s="395"/>
      <c r="D64" s="395"/>
      <c r="E64" s="395"/>
      <c r="F64" s="395"/>
      <c r="G64" s="395"/>
      <c r="H64" s="395"/>
      <c r="I64" s="395"/>
      <c r="J64" s="394"/>
    </row>
    <row r="65" spans="1:10" ht="29.25" customHeight="1" thickBot="1" x14ac:dyDescent="0.25">
      <c r="A65" s="550" t="s">
        <v>221</v>
      </c>
      <c r="B65" s="551"/>
      <c r="C65" s="551"/>
      <c r="D65" s="551"/>
      <c r="E65" s="551"/>
      <c r="F65" s="551"/>
      <c r="G65" s="551"/>
      <c r="H65" s="551"/>
      <c r="I65" s="552"/>
      <c r="J65" s="394"/>
    </row>
  </sheetData>
  <sheetProtection formatCells="0" formatColumns="0" formatRows="0"/>
  <mergeCells count="6">
    <mergeCell ref="A65:I65"/>
    <mergeCell ref="A63:J63"/>
    <mergeCell ref="B7:C7"/>
    <mergeCell ref="D7:E7"/>
    <mergeCell ref="F7:G7"/>
    <mergeCell ref="H7:I7"/>
  </mergeCells>
  <phoneticPr fontId="0" type="noConversion"/>
  <printOptions horizontalCentered="1" verticalCentered="1"/>
  <pageMargins left="0.23622047244094491" right="0.27559055118110237" top="0.5" bottom="0.42" header="0.4" footer="0.35"/>
  <pageSetup paperSize="9" scale="6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C24" sqref="C2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54" bestFit="1" customWidth="1"/>
  </cols>
  <sheetData>
    <row r="1" spans="1:10" x14ac:dyDescent="0.2">
      <c r="A1" s="253" t="s">
        <v>181</v>
      </c>
      <c r="B1" s="253"/>
    </row>
    <row r="2" spans="1:10" x14ac:dyDescent="0.2">
      <c r="A2" s="253" t="s">
        <v>182</v>
      </c>
      <c r="B2" s="253"/>
    </row>
    <row r="3" spans="1:10" x14ac:dyDescent="0.2">
      <c r="A3" s="437" t="str">
        <f>+'8. Costos'!A4</f>
        <v>TENAZA ARMADOR (9") C/DIPPING</v>
      </c>
      <c r="B3" s="436"/>
    </row>
    <row r="4" spans="1:10" x14ac:dyDescent="0.2">
      <c r="A4" s="435"/>
      <c r="B4" s="435"/>
    </row>
    <row r="5" spans="1:10" x14ac:dyDescent="0.2">
      <c r="A5" s="435"/>
      <c r="B5" s="435"/>
    </row>
    <row r="6" spans="1:10" ht="13.5" thickBot="1" x14ac:dyDescent="0.25">
      <c r="J6" s="256"/>
    </row>
    <row r="7" spans="1:10" ht="13.5" customHeight="1" x14ac:dyDescent="0.2">
      <c r="A7" s="361" t="s">
        <v>55</v>
      </c>
      <c r="B7" s="563" t="s">
        <v>180</v>
      </c>
      <c r="C7" s="362" t="s">
        <v>239</v>
      </c>
      <c r="D7" s="362" t="s">
        <v>240</v>
      </c>
      <c r="E7" s="362" t="s">
        <v>241</v>
      </c>
      <c r="F7" s="362" t="s">
        <v>242</v>
      </c>
      <c r="G7" s="565" t="s">
        <v>109</v>
      </c>
      <c r="J7" s="256"/>
    </row>
    <row r="8" spans="1:10" ht="36.75" customHeight="1" thickBot="1" x14ac:dyDescent="0.25">
      <c r="A8" s="363"/>
      <c r="B8" s="564"/>
      <c r="C8" s="442" t="s">
        <v>245</v>
      </c>
      <c r="D8" s="442" t="s">
        <v>245</v>
      </c>
      <c r="E8" s="442" t="s">
        <v>245</v>
      </c>
      <c r="F8" s="442" t="s">
        <v>245</v>
      </c>
      <c r="G8" s="566"/>
    </row>
    <row r="9" spans="1:10" ht="13.5" thickBot="1" x14ac:dyDescent="0.25">
      <c r="A9" s="262"/>
      <c r="B9" s="262"/>
      <c r="G9" s="254"/>
    </row>
    <row r="10" spans="1:10" x14ac:dyDescent="0.2">
      <c r="A10" s="263" t="s">
        <v>178</v>
      </c>
      <c r="B10" s="263"/>
      <c r="C10" s="266"/>
      <c r="D10" s="266"/>
      <c r="E10" s="266"/>
      <c r="F10" s="266"/>
      <c r="G10" s="266"/>
    </row>
    <row r="11" spans="1:10" x14ac:dyDescent="0.2">
      <c r="A11" s="267" t="s">
        <v>219</v>
      </c>
      <c r="B11" s="267"/>
      <c r="C11" s="270"/>
      <c r="D11" s="270"/>
      <c r="E11" s="270"/>
      <c r="F11" s="270"/>
      <c r="G11" s="270"/>
    </row>
    <row r="12" spans="1:10" x14ac:dyDescent="0.2">
      <c r="A12" s="267" t="s">
        <v>218</v>
      </c>
      <c r="B12" s="267"/>
      <c r="C12" s="270"/>
      <c r="D12" s="270"/>
      <c r="E12" s="270"/>
      <c r="F12" s="270"/>
      <c r="G12" s="270"/>
    </row>
    <row r="13" spans="1:10" x14ac:dyDescent="0.2">
      <c r="A13" s="267" t="s">
        <v>216</v>
      </c>
      <c r="B13" s="267"/>
      <c r="C13" s="270"/>
      <c r="D13" s="270"/>
      <c r="E13" s="270"/>
      <c r="F13" s="270"/>
      <c r="G13" s="270"/>
    </row>
    <row r="14" spans="1:10" x14ac:dyDescent="0.2">
      <c r="A14" s="267" t="s">
        <v>217</v>
      </c>
      <c r="B14" s="267"/>
      <c r="C14" s="270"/>
      <c r="D14" s="270"/>
      <c r="E14" s="270"/>
      <c r="F14" s="270"/>
      <c r="G14" s="270"/>
    </row>
    <row r="15" spans="1:10" ht="13.5" thickBot="1" x14ac:dyDescent="0.25">
      <c r="A15" s="271"/>
      <c r="B15" s="271"/>
      <c r="C15" s="273"/>
      <c r="D15" s="273"/>
      <c r="E15" s="273"/>
      <c r="F15" s="273"/>
      <c r="G15" s="273"/>
    </row>
    <row r="16" spans="1:10" ht="13.5" thickBot="1" x14ac:dyDescent="0.25">
      <c r="A16" s="262"/>
      <c r="B16" s="262"/>
      <c r="G16" s="254"/>
    </row>
    <row r="17" spans="1:7" x14ac:dyDescent="0.2">
      <c r="A17" s="263" t="s">
        <v>179</v>
      </c>
      <c r="B17" s="263"/>
      <c r="C17" s="266"/>
      <c r="D17" s="266"/>
      <c r="E17" s="266"/>
      <c r="F17" s="266"/>
      <c r="G17" s="266"/>
    </row>
    <row r="18" spans="1:7" x14ac:dyDescent="0.2">
      <c r="A18" s="267" t="s">
        <v>219</v>
      </c>
      <c r="B18" s="267"/>
      <c r="C18" s="270"/>
      <c r="D18" s="270"/>
      <c r="E18" s="270"/>
      <c r="F18" s="270"/>
      <c r="G18" s="270"/>
    </row>
    <row r="19" spans="1:7" x14ac:dyDescent="0.2">
      <c r="A19" s="267" t="s">
        <v>218</v>
      </c>
      <c r="B19" s="267"/>
      <c r="C19" s="270"/>
      <c r="D19" s="270"/>
      <c r="E19" s="270"/>
      <c r="F19" s="270"/>
      <c r="G19" s="270"/>
    </row>
    <row r="20" spans="1:7" x14ac:dyDescent="0.2">
      <c r="A20" s="267" t="s">
        <v>216</v>
      </c>
      <c r="B20" s="267"/>
      <c r="C20" s="270"/>
      <c r="D20" s="270"/>
      <c r="E20" s="270"/>
      <c r="F20" s="270"/>
      <c r="G20" s="270"/>
    </row>
    <row r="21" spans="1:7" x14ac:dyDescent="0.2">
      <c r="A21" s="267" t="s">
        <v>217</v>
      </c>
      <c r="B21" s="267"/>
      <c r="C21" s="270"/>
      <c r="D21" s="270"/>
      <c r="E21" s="270"/>
      <c r="F21" s="270"/>
      <c r="G21" s="270"/>
    </row>
    <row r="22" spans="1:7" ht="13.5" thickBot="1" x14ac:dyDescent="0.25">
      <c r="A22" s="271"/>
      <c r="B22" s="271"/>
      <c r="C22" s="273"/>
      <c r="D22" s="273"/>
      <c r="E22" s="273"/>
      <c r="F22" s="273"/>
      <c r="G22" s="273"/>
    </row>
    <row r="24" spans="1:7" ht="13.5" thickBot="1" x14ac:dyDescent="0.25">
      <c r="A24" s="437" t="s">
        <v>238</v>
      </c>
    </row>
    <row r="25" spans="1:7" ht="13.5" thickBot="1" x14ac:dyDescent="0.25">
      <c r="A25" s="561" t="s">
        <v>55</v>
      </c>
      <c r="B25" s="562"/>
      <c r="C25" s="364" t="str">
        <f>+C7</f>
        <v>promedio 2015</v>
      </c>
      <c r="D25" s="364" t="str">
        <f>+D7</f>
        <v>promedio 2016</v>
      </c>
      <c r="E25" s="364" t="str">
        <f>+E7</f>
        <v>promedio 2017</v>
      </c>
      <c r="F25" s="364" t="str">
        <f>+F7</f>
        <v>promedio ene-feb 2018</v>
      </c>
    </row>
    <row r="26" spans="1:7" ht="13.5" thickBot="1" x14ac:dyDescent="0.25">
      <c r="A26" s="559" t="s">
        <v>106</v>
      </c>
      <c r="B26" s="560"/>
    </row>
    <row r="27" spans="1:7" x14ac:dyDescent="0.2">
      <c r="A27" s="365" t="s">
        <v>183</v>
      </c>
      <c r="B27" s="366"/>
      <c r="C27" s="371"/>
      <c r="D27" s="372"/>
      <c r="E27" s="371"/>
      <c r="F27" s="372"/>
    </row>
    <row r="28" spans="1:7" x14ac:dyDescent="0.2">
      <c r="A28" s="367" t="s">
        <v>193</v>
      </c>
      <c r="B28" s="368"/>
      <c r="C28" s="373"/>
      <c r="D28" s="374"/>
      <c r="E28" s="373"/>
      <c r="F28" s="374"/>
    </row>
    <row r="29" spans="1:7" x14ac:dyDescent="0.2">
      <c r="A29" s="367" t="s">
        <v>194</v>
      </c>
      <c r="B29" s="368"/>
      <c r="C29" s="373"/>
      <c r="D29" s="374"/>
      <c r="E29" s="373"/>
      <c r="F29" s="374"/>
    </row>
    <row r="30" spans="1:7" ht="13.5" thickBot="1" x14ac:dyDescent="0.25">
      <c r="A30" s="369" t="s">
        <v>195</v>
      </c>
      <c r="B30" s="370"/>
      <c r="C30" s="375"/>
      <c r="D30" s="376"/>
      <c r="E30" s="375"/>
      <c r="F30" s="376"/>
    </row>
    <row r="31" spans="1:7" ht="13.5" thickBot="1" x14ac:dyDescent="0.25">
      <c r="A31" s="559" t="s">
        <v>184</v>
      </c>
      <c r="B31" s="560"/>
      <c r="C31" s="377"/>
      <c r="D31" s="377"/>
      <c r="E31" s="377"/>
      <c r="F31" s="377"/>
    </row>
    <row r="32" spans="1:7" x14ac:dyDescent="0.2">
      <c r="A32" s="365" t="s">
        <v>183</v>
      </c>
      <c r="B32" s="366"/>
      <c r="C32" s="371"/>
      <c r="D32" s="372"/>
      <c r="E32" s="371"/>
      <c r="F32" s="372"/>
    </row>
    <row r="33" spans="1:6" x14ac:dyDescent="0.2">
      <c r="A33" s="367" t="s">
        <v>193</v>
      </c>
      <c r="B33" s="368"/>
      <c r="C33" s="373"/>
      <c r="D33" s="374"/>
      <c r="E33" s="373"/>
      <c r="F33" s="374"/>
    </row>
    <row r="34" spans="1:6" x14ac:dyDescent="0.2">
      <c r="A34" s="367" t="s">
        <v>194</v>
      </c>
      <c r="B34" s="368"/>
      <c r="C34" s="373"/>
      <c r="D34" s="374"/>
      <c r="E34" s="373"/>
      <c r="F34" s="374"/>
    </row>
    <row r="35" spans="1:6" ht="13.5" thickBot="1" x14ac:dyDescent="0.25">
      <c r="A35" s="369" t="s">
        <v>195</v>
      </c>
      <c r="B35" s="370"/>
      <c r="C35" s="375"/>
      <c r="D35" s="376"/>
      <c r="E35" s="375"/>
      <c r="F35" s="376"/>
    </row>
    <row r="36" spans="1:6" ht="13.5" thickBot="1" x14ac:dyDescent="0.25">
      <c r="A36" s="559" t="s">
        <v>185</v>
      </c>
      <c r="B36" s="560"/>
      <c r="C36" s="377"/>
      <c r="D36" s="377"/>
      <c r="E36" s="377"/>
      <c r="F36" s="377"/>
    </row>
    <row r="37" spans="1:6" x14ac:dyDescent="0.2">
      <c r="A37" s="365" t="s">
        <v>183</v>
      </c>
      <c r="B37" s="366"/>
      <c r="C37" s="371"/>
      <c r="D37" s="372"/>
      <c r="E37" s="371"/>
      <c r="F37" s="372"/>
    </row>
    <row r="38" spans="1:6" x14ac:dyDescent="0.2">
      <c r="A38" s="367" t="s">
        <v>193</v>
      </c>
      <c r="B38" s="368"/>
      <c r="C38" s="373"/>
      <c r="D38" s="374"/>
      <c r="E38" s="373"/>
      <c r="F38" s="374"/>
    </row>
    <row r="39" spans="1:6" x14ac:dyDescent="0.2">
      <c r="A39" s="367" t="s">
        <v>194</v>
      </c>
      <c r="B39" s="368"/>
      <c r="C39" s="373"/>
      <c r="D39" s="374"/>
      <c r="E39" s="373"/>
      <c r="F39" s="374"/>
    </row>
    <row r="40" spans="1:6" ht="13.5" thickBot="1" x14ac:dyDescent="0.25">
      <c r="A40" s="369" t="s">
        <v>195</v>
      </c>
      <c r="B40" s="370"/>
      <c r="C40" s="375"/>
      <c r="D40" s="376"/>
      <c r="E40" s="375"/>
      <c r="F40" s="376"/>
    </row>
    <row r="41" spans="1:6" ht="13.5" thickBot="1" x14ac:dyDescent="0.25">
      <c r="A41" s="559" t="s">
        <v>185</v>
      </c>
      <c r="B41" s="560"/>
      <c r="C41" s="377"/>
      <c r="D41" s="377"/>
      <c r="E41" s="377"/>
      <c r="F41" s="377"/>
    </row>
    <row r="42" spans="1:6" x14ac:dyDescent="0.2">
      <c r="A42" s="365" t="s">
        <v>183</v>
      </c>
      <c r="B42" s="366"/>
      <c r="C42" s="371"/>
      <c r="D42" s="372"/>
      <c r="E42" s="371"/>
      <c r="F42" s="372"/>
    </row>
    <row r="43" spans="1:6" x14ac:dyDescent="0.2">
      <c r="A43" s="367" t="s">
        <v>193</v>
      </c>
      <c r="B43" s="368"/>
      <c r="C43" s="373"/>
      <c r="D43" s="374"/>
      <c r="E43" s="373"/>
      <c r="F43" s="374"/>
    </row>
    <row r="44" spans="1:6" x14ac:dyDescent="0.2">
      <c r="A44" s="367" t="s">
        <v>194</v>
      </c>
      <c r="B44" s="368"/>
      <c r="C44" s="373"/>
      <c r="D44" s="374"/>
      <c r="E44" s="373"/>
      <c r="F44" s="374"/>
    </row>
    <row r="45" spans="1:6" ht="13.5" thickBot="1" x14ac:dyDescent="0.25">
      <c r="A45" s="369" t="s">
        <v>195</v>
      </c>
      <c r="B45" s="370"/>
      <c r="C45" s="375"/>
      <c r="D45" s="376"/>
      <c r="E45" s="375"/>
      <c r="F45" s="376"/>
    </row>
  </sheetData>
  <mergeCells count="7">
    <mergeCell ref="A41:B41"/>
    <mergeCell ref="A25:B25"/>
    <mergeCell ref="B7:B8"/>
    <mergeCell ref="G7:G8"/>
    <mergeCell ref="A26:B26"/>
    <mergeCell ref="A31:B31"/>
    <mergeCell ref="A36:B36"/>
  </mergeCells>
  <phoneticPr fontId="16" type="noConversion"/>
  <printOptions horizontalCentered="1" verticalCentered="1"/>
  <pageMargins left="0.3" right="0.27" top="0.19685039370078741" bottom="0.19685039370078741" header="0" footer="0"/>
  <pageSetup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8"/>
  <sheetViews>
    <sheetView showGridLines="0" zoomScale="75" workbookViewId="0">
      <selection activeCell="B3" sqref="B3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51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1" customFormat="1" x14ac:dyDescent="0.2">
      <c r="B1" s="163" t="s">
        <v>213</v>
      </c>
      <c r="C1" s="163"/>
      <c r="D1" s="163"/>
      <c r="E1" s="163"/>
    </row>
    <row r="2" spans="2:7" s="191" customFormat="1" x14ac:dyDescent="0.2">
      <c r="B2" s="163" t="s">
        <v>78</v>
      </c>
      <c r="C2" s="163"/>
      <c r="D2" s="163"/>
      <c r="E2" s="163"/>
    </row>
    <row r="3" spans="2:7" s="191" customFormat="1" x14ac:dyDescent="0.2">
      <c r="B3" s="443" t="str">
        <f>+'8. Costos'!A4</f>
        <v>TENAZA ARMADOR (9") C/DIPPING</v>
      </c>
      <c r="C3" s="443"/>
      <c r="D3" s="443"/>
      <c r="E3" s="443"/>
      <c r="F3" s="444"/>
    </row>
    <row r="4" spans="2:7" s="191" customFormat="1" x14ac:dyDescent="0.2">
      <c r="B4" s="567" t="s">
        <v>238</v>
      </c>
      <c r="C4" s="567"/>
      <c r="D4" s="567"/>
      <c r="E4" s="567"/>
      <c r="F4" s="444"/>
    </row>
    <row r="5" spans="2:7" ht="13.5" thickBot="1" x14ac:dyDescent="0.25">
      <c r="C5" s="227"/>
      <c r="D5" s="227"/>
      <c r="E5" s="227"/>
      <c r="F5" s="212"/>
      <c r="G5" s="212"/>
    </row>
    <row r="6" spans="2:7" ht="12.75" customHeight="1" x14ac:dyDescent="0.2">
      <c r="B6" s="244" t="s">
        <v>9</v>
      </c>
      <c r="C6" s="245" t="s">
        <v>79</v>
      </c>
      <c r="D6" s="179" t="s">
        <v>13</v>
      </c>
      <c r="E6" s="246" t="s">
        <v>80</v>
      </c>
      <c r="F6" s="59"/>
    </row>
    <row r="7" spans="2:7" ht="12" customHeight="1" thickBot="1" x14ac:dyDescent="0.25">
      <c r="B7" s="228" t="s">
        <v>10</v>
      </c>
      <c r="C7" s="247" t="s">
        <v>214</v>
      </c>
      <c r="D7" s="196" t="s">
        <v>215</v>
      </c>
      <c r="E7" s="229" t="s">
        <v>81</v>
      </c>
      <c r="F7" s="59"/>
    </row>
    <row r="8" spans="2:7" x14ac:dyDescent="0.2">
      <c r="B8" s="197">
        <f>+'3.vol.'!C8</f>
        <v>42005</v>
      </c>
      <c r="C8" s="198"/>
      <c r="D8" s="199"/>
      <c r="E8" s="200"/>
    </row>
    <row r="9" spans="2:7" x14ac:dyDescent="0.2">
      <c r="B9" s="201">
        <f>+'3.vol.'!C9</f>
        <v>42036</v>
      </c>
      <c r="C9" s="202"/>
      <c r="D9" s="175"/>
      <c r="E9" s="176"/>
    </row>
    <row r="10" spans="2:7" x14ac:dyDescent="0.2">
      <c r="B10" s="201">
        <f>+'3.vol.'!C10</f>
        <v>42064</v>
      </c>
      <c r="C10" s="202"/>
      <c r="D10" s="175"/>
      <c r="E10" s="176"/>
    </row>
    <row r="11" spans="2:7" x14ac:dyDescent="0.2">
      <c r="B11" s="201">
        <f>+'3.vol.'!C11</f>
        <v>42095</v>
      </c>
      <c r="C11" s="202"/>
      <c r="D11" s="175"/>
      <c r="E11" s="176"/>
    </row>
    <row r="12" spans="2:7" x14ac:dyDescent="0.2">
      <c r="B12" s="201">
        <f>+'3.vol.'!C12</f>
        <v>42125</v>
      </c>
      <c r="C12" s="175"/>
      <c r="D12" s="175"/>
      <c r="E12" s="176"/>
    </row>
    <row r="13" spans="2:7" x14ac:dyDescent="0.2">
      <c r="B13" s="201">
        <f>+'3.vol.'!C13</f>
        <v>42156</v>
      </c>
      <c r="C13" s="202"/>
      <c r="D13" s="175"/>
      <c r="E13" s="176"/>
    </row>
    <row r="14" spans="2:7" x14ac:dyDescent="0.2">
      <c r="B14" s="201">
        <f>+'3.vol.'!C14</f>
        <v>42186</v>
      </c>
      <c r="C14" s="175"/>
      <c r="D14" s="175"/>
      <c r="E14" s="176"/>
    </row>
    <row r="15" spans="2:7" x14ac:dyDescent="0.2">
      <c r="B15" s="201">
        <f>+'3.vol.'!C15</f>
        <v>42217</v>
      </c>
      <c r="C15" s="175"/>
      <c r="D15" s="175"/>
      <c r="E15" s="176"/>
    </row>
    <row r="16" spans="2:7" x14ac:dyDescent="0.2">
      <c r="B16" s="201">
        <f>+'3.vol.'!C16</f>
        <v>42248</v>
      </c>
      <c r="C16" s="175"/>
      <c r="D16" s="175"/>
      <c r="E16" s="176"/>
    </row>
    <row r="17" spans="2:5" x14ac:dyDescent="0.2">
      <c r="B17" s="201">
        <f>+'3.vol.'!C17</f>
        <v>42278</v>
      </c>
      <c r="C17" s="175"/>
      <c r="D17" s="175"/>
      <c r="E17" s="176"/>
    </row>
    <row r="18" spans="2:5" x14ac:dyDescent="0.2">
      <c r="B18" s="201">
        <f>+'3.vol.'!C18</f>
        <v>42309</v>
      </c>
      <c r="C18" s="175"/>
      <c r="D18" s="175"/>
      <c r="E18" s="176"/>
    </row>
    <row r="19" spans="2:5" ht="13.5" thickBot="1" x14ac:dyDescent="0.25">
      <c r="B19" s="203">
        <f>+'3.vol.'!C19</f>
        <v>42339</v>
      </c>
      <c r="C19" s="204"/>
      <c r="D19" s="204"/>
      <c r="E19" s="205"/>
    </row>
    <row r="20" spans="2:5" x14ac:dyDescent="0.2">
      <c r="B20" s="197">
        <f>+'3.vol.'!C20</f>
        <v>42370</v>
      </c>
      <c r="C20" s="199"/>
      <c r="D20" s="199"/>
      <c r="E20" s="176"/>
    </row>
    <row r="21" spans="2:5" x14ac:dyDescent="0.2">
      <c r="B21" s="201">
        <f>+'3.vol.'!C21</f>
        <v>42401</v>
      </c>
      <c r="C21" s="175"/>
      <c r="D21" s="175"/>
      <c r="E21" s="206"/>
    </row>
    <row r="22" spans="2:5" x14ac:dyDescent="0.2">
      <c r="B22" s="201">
        <f>+'3.vol.'!C22</f>
        <v>42430</v>
      </c>
      <c r="C22" s="175"/>
      <c r="D22" s="175"/>
      <c r="E22" s="176"/>
    </row>
    <row r="23" spans="2:5" x14ac:dyDescent="0.2">
      <c r="B23" s="201">
        <f>+'3.vol.'!C23</f>
        <v>42461</v>
      </c>
      <c r="C23" s="175"/>
      <c r="D23" s="175"/>
      <c r="E23" s="176"/>
    </row>
    <row r="24" spans="2:5" x14ac:dyDescent="0.2">
      <c r="B24" s="201">
        <f>+'3.vol.'!C24</f>
        <v>42491</v>
      </c>
      <c r="C24" s="175"/>
      <c r="D24" s="175"/>
      <c r="E24" s="176"/>
    </row>
    <row r="25" spans="2:5" x14ac:dyDescent="0.2">
      <c r="B25" s="201">
        <f>+'3.vol.'!C25</f>
        <v>42522</v>
      </c>
      <c r="C25" s="175"/>
      <c r="D25" s="175"/>
      <c r="E25" s="176"/>
    </row>
    <row r="26" spans="2:5" x14ac:dyDescent="0.2">
      <c r="B26" s="201">
        <f>+'3.vol.'!C26</f>
        <v>42552</v>
      </c>
      <c r="C26" s="175"/>
      <c r="D26" s="175"/>
      <c r="E26" s="176"/>
    </row>
    <row r="27" spans="2:5" x14ac:dyDescent="0.2">
      <c r="B27" s="201">
        <f>+'3.vol.'!C27</f>
        <v>42583</v>
      </c>
      <c r="C27" s="175"/>
      <c r="D27" s="175"/>
      <c r="E27" s="176"/>
    </row>
    <row r="28" spans="2:5" x14ac:dyDescent="0.2">
      <c r="B28" s="201">
        <f>+'3.vol.'!C28</f>
        <v>42614</v>
      </c>
      <c r="C28" s="175"/>
      <c r="D28" s="175"/>
      <c r="E28" s="176"/>
    </row>
    <row r="29" spans="2:5" x14ac:dyDescent="0.2">
      <c r="B29" s="201">
        <f>+'3.vol.'!C29</f>
        <v>42644</v>
      </c>
      <c r="C29" s="175"/>
      <c r="D29" s="175"/>
      <c r="E29" s="176"/>
    </row>
    <row r="30" spans="2:5" x14ac:dyDescent="0.2">
      <c r="B30" s="201">
        <f>+'3.vol.'!C30</f>
        <v>42675</v>
      </c>
      <c r="C30" s="175"/>
      <c r="D30" s="175"/>
      <c r="E30" s="176"/>
    </row>
    <row r="31" spans="2:5" ht="13.5" thickBot="1" x14ac:dyDescent="0.25">
      <c r="B31" s="203">
        <f>+'3.vol.'!C31</f>
        <v>42705</v>
      </c>
      <c r="C31" s="204"/>
      <c r="D31" s="204"/>
      <c r="E31" s="207"/>
    </row>
    <row r="32" spans="2:5" x14ac:dyDescent="0.2">
      <c r="B32" s="197">
        <f>+'3.vol.'!C32</f>
        <v>42736</v>
      </c>
      <c r="C32" s="199"/>
      <c r="D32" s="208"/>
      <c r="E32" s="198"/>
    </row>
    <row r="33" spans="2:46" x14ac:dyDescent="0.2">
      <c r="B33" s="201">
        <f>+'3.vol.'!C33</f>
        <v>42767</v>
      </c>
      <c r="C33" s="175"/>
      <c r="D33" s="151"/>
      <c r="E33" s="202"/>
    </row>
    <row r="34" spans="2:46" x14ac:dyDescent="0.2">
      <c r="B34" s="201">
        <f>+'3.vol.'!C34</f>
        <v>42795</v>
      </c>
      <c r="C34" s="175"/>
      <c r="D34" s="151"/>
      <c r="E34" s="202"/>
    </row>
    <row r="35" spans="2:46" x14ac:dyDescent="0.2">
      <c r="B35" s="201">
        <f>+'3.vol.'!C35</f>
        <v>42826</v>
      </c>
      <c r="C35" s="175"/>
      <c r="D35" s="151"/>
      <c r="E35" s="202"/>
    </row>
    <row r="36" spans="2:46" x14ac:dyDescent="0.2">
      <c r="B36" s="201">
        <f>+'3.vol.'!C36</f>
        <v>42856</v>
      </c>
      <c r="C36" s="175"/>
      <c r="D36" s="151"/>
      <c r="E36" s="202"/>
    </row>
    <row r="37" spans="2:46" x14ac:dyDescent="0.2">
      <c r="B37" s="201">
        <f>+'3.vol.'!C37</f>
        <v>42887</v>
      </c>
      <c r="C37" s="175"/>
      <c r="D37" s="151"/>
      <c r="E37" s="202"/>
    </row>
    <row r="38" spans="2:46" x14ac:dyDescent="0.2">
      <c r="B38" s="201">
        <f>+'3.vol.'!C38</f>
        <v>42917</v>
      </c>
      <c r="C38" s="175"/>
      <c r="D38" s="151"/>
      <c r="E38" s="202"/>
    </row>
    <row r="39" spans="2:46" x14ac:dyDescent="0.2">
      <c r="B39" s="201">
        <f>+'3.vol.'!C39</f>
        <v>42948</v>
      </c>
      <c r="C39" s="175"/>
      <c r="D39" s="151"/>
      <c r="E39" s="202"/>
    </row>
    <row r="40" spans="2:46" x14ac:dyDescent="0.2">
      <c r="B40" s="201">
        <f>+'3.vol.'!C40</f>
        <v>42979</v>
      </c>
      <c r="C40" s="175"/>
      <c r="D40" s="151"/>
      <c r="E40" s="202"/>
    </row>
    <row r="41" spans="2:46" x14ac:dyDescent="0.2">
      <c r="B41" s="201">
        <f>+'3.vol.'!C41</f>
        <v>43009</v>
      </c>
      <c r="C41" s="175"/>
      <c r="D41" s="151"/>
      <c r="E41" s="202"/>
    </row>
    <row r="42" spans="2:46" x14ac:dyDescent="0.2">
      <c r="B42" s="201">
        <f>+'3.vol.'!C42</f>
        <v>43040</v>
      </c>
      <c r="C42" s="175"/>
      <c r="D42" s="151"/>
      <c r="E42" s="202"/>
    </row>
    <row r="43" spans="2:46" ht="13.5" thickBot="1" x14ac:dyDescent="0.25">
      <c r="B43" s="248">
        <f>+'3.vol.'!C43</f>
        <v>43070</v>
      </c>
      <c r="C43" s="249"/>
      <c r="D43" s="250"/>
      <c r="E43" s="243"/>
    </row>
    <row r="44" spans="2:46" x14ac:dyDescent="0.2">
      <c r="B44" s="197">
        <f>+'3.vol.'!C44</f>
        <v>43101</v>
      </c>
      <c r="C44" s="199"/>
      <c r="D44" s="199"/>
      <c r="E44" s="198"/>
    </row>
    <row r="45" spans="2:46" ht="13.5" thickBot="1" x14ac:dyDescent="0.25">
      <c r="B45" s="203">
        <f>+'3.vol.'!C45</f>
        <v>43132</v>
      </c>
      <c r="C45" s="204"/>
      <c r="D45" s="204"/>
      <c r="E45" s="210"/>
    </row>
    <row r="46" spans="2:46" ht="13.5" thickBot="1" x14ac:dyDescent="0.25">
      <c r="B46" s="217"/>
      <c r="C46" s="212"/>
      <c r="D46" s="212"/>
      <c r="E46" s="213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</row>
    <row r="47" spans="2:46" x14ac:dyDescent="0.2">
      <c r="B47" s="214">
        <f>'3.vol.'!C59</f>
        <v>2015</v>
      </c>
      <c r="C47" s="199"/>
      <c r="D47" s="199"/>
      <c r="E47" s="199"/>
      <c r="F47" s="212"/>
    </row>
    <row r="48" spans="2:46" x14ac:dyDescent="0.2">
      <c r="B48" s="215">
        <f>'3.vol.'!C60</f>
        <v>2016</v>
      </c>
      <c r="C48" s="175"/>
      <c r="D48" s="175"/>
      <c r="E48" s="175"/>
      <c r="F48" s="212"/>
    </row>
    <row r="49" spans="2:5" ht="13.5" thickBot="1" x14ac:dyDescent="0.25">
      <c r="B49" s="216">
        <f>'3.vol.'!C61</f>
        <v>2017</v>
      </c>
      <c r="C49" s="204"/>
      <c r="D49" s="204"/>
      <c r="E49" s="204"/>
    </row>
    <row r="50" spans="2:5" ht="13.5" thickBot="1" x14ac:dyDescent="0.25">
      <c r="B50" s="217"/>
      <c r="C50" s="212"/>
      <c r="D50" s="212"/>
      <c r="E50" s="212"/>
    </row>
    <row r="51" spans="2:5" x14ac:dyDescent="0.2">
      <c r="B51" s="445" t="str">
        <f>'3.vol.'!C62</f>
        <v>ene-feb 2017</v>
      </c>
      <c r="C51" s="199"/>
      <c r="D51" s="199"/>
      <c r="E51" s="199"/>
    </row>
    <row r="52" spans="2:5" ht="13.5" thickBot="1" x14ac:dyDescent="0.25">
      <c r="B52" s="446" t="str">
        <f>'3.vol.'!C63</f>
        <v>ene-feb 2018</v>
      </c>
      <c r="C52" s="204"/>
      <c r="D52" s="204"/>
      <c r="E52" s="204"/>
    </row>
    <row r="53" spans="2:5" x14ac:dyDescent="0.2">
      <c r="C53" s="52"/>
      <c r="D53" s="52"/>
    </row>
    <row r="54" spans="2:5" ht="18" hidden="1" customHeight="1" x14ac:dyDescent="0.2">
      <c r="B54" s="252"/>
      <c r="C54" s="52"/>
      <c r="D54" s="52"/>
    </row>
    <row r="55" spans="2:5" hidden="1" x14ac:dyDescent="0.2">
      <c r="B55" s="97" t="s">
        <v>158</v>
      </c>
      <c r="C55" s="98"/>
      <c r="D55" s="57"/>
      <c r="E55" s="57"/>
    </row>
    <row r="56" spans="2:5" ht="13.5" hidden="1" thickBot="1" x14ac:dyDescent="0.25">
      <c r="B56" s="57"/>
      <c r="C56" s="57"/>
      <c r="D56" s="57"/>
      <c r="E56" s="57"/>
    </row>
    <row r="57" spans="2:5" ht="13.5" hidden="1" thickBot="1" x14ac:dyDescent="0.25">
      <c r="B57" s="102" t="s">
        <v>10</v>
      </c>
      <c r="C57" s="104" t="s">
        <v>150</v>
      </c>
      <c r="D57" s="118" t="s">
        <v>151</v>
      </c>
    </row>
    <row r="58" spans="2:5" hidden="1" x14ac:dyDescent="0.2">
      <c r="B58" s="110">
        <v>2003</v>
      </c>
      <c r="C58" s="121">
        <f>+C47-SUM(C8:C19)</f>
        <v>0</v>
      </c>
      <c r="D58" s="124">
        <f>+D47-SUM(D8:D19)</f>
        <v>0</v>
      </c>
    </row>
    <row r="59" spans="2:5" hidden="1" x14ac:dyDescent="0.2">
      <c r="B59" s="112">
        <v>2004</v>
      </c>
      <c r="C59" s="125">
        <f>+C48-SUM(C20:C31)</f>
        <v>0</v>
      </c>
      <c r="D59" s="128">
        <f>+D48-SUM(D20:D31)</f>
        <v>0</v>
      </c>
    </row>
    <row r="60" spans="2:5" ht="13.5" hidden="1" thickBot="1" x14ac:dyDescent="0.25">
      <c r="B60" s="113">
        <v>2005</v>
      </c>
      <c r="C60" s="129">
        <f>+C49-SUM(C32:C43)</f>
        <v>0</v>
      </c>
      <c r="D60" s="132">
        <f>+D49-SUM(D32:D43)</f>
        <v>0</v>
      </c>
    </row>
    <row r="61" spans="2:5" hidden="1" x14ac:dyDescent="0.2">
      <c r="B61" s="110" t="str">
        <f>+B51</f>
        <v>ene-feb 2017</v>
      </c>
      <c r="C61" s="138">
        <f>+C51-(SUM(C32:INDEX(C32:C43,'parámetros e instrucciones'!$E$3)))</f>
        <v>0</v>
      </c>
      <c r="D61" s="138">
        <f>+D51-(SUM(D32:INDEX(D32:D43,'parámetros e instrucciones'!$E$3)))</f>
        <v>0</v>
      </c>
    </row>
    <row r="62" spans="2:5" ht="13.5" hidden="1" thickBot="1" x14ac:dyDescent="0.25">
      <c r="B62" s="113" t="str">
        <f>+B52</f>
        <v>ene-feb 2018</v>
      </c>
      <c r="C62" s="142">
        <f>+C52-(SUM(C44:INDEX(C44:C45,'parámetros e instrucciones'!$E$3)))</f>
        <v>0</v>
      </c>
      <c r="D62" s="142">
        <f>+D52-(SUM(D44:INDEX(D44:D45,'parámetros e instrucciones'!$E$3)))</f>
        <v>0</v>
      </c>
    </row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3" right="0.48" top="0.4" bottom="0.37" header="0" footer="0"/>
  <pageSetup paperSize="9" scale="83" orientation="landscape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6"/>
  <sheetViews>
    <sheetView showGridLines="0" zoomScale="75" workbookViewId="0">
      <selection activeCell="C7" sqref="C7"/>
    </sheetView>
  </sheetViews>
  <sheetFormatPr baseColWidth="10" defaultRowHeight="12.75" x14ac:dyDescent="0.2"/>
  <cols>
    <col min="1" max="1" width="19.1406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568" t="s">
        <v>94</v>
      </c>
      <c r="B1" s="568"/>
      <c r="C1" s="568"/>
      <c r="D1" s="568"/>
      <c r="E1" s="568"/>
      <c r="F1" s="568"/>
      <c r="G1" s="239"/>
      <c r="H1" s="239"/>
    </row>
    <row r="2" spans="1:8" x14ac:dyDescent="0.2">
      <c r="A2" s="163" t="s">
        <v>82</v>
      </c>
      <c r="B2" s="164"/>
      <c r="C2" s="164"/>
      <c r="D2" s="164"/>
      <c r="E2" s="164"/>
      <c r="F2" s="164"/>
    </row>
    <row r="3" spans="1:8" x14ac:dyDescent="0.2">
      <c r="A3" s="404" t="str">
        <f>+'1.modelos'!A3</f>
        <v>TENAZAS</v>
      </c>
      <c r="B3" s="453"/>
      <c r="C3" s="453"/>
      <c r="D3" s="453"/>
      <c r="E3" s="453"/>
      <c r="F3" s="453"/>
      <c r="G3" s="55"/>
      <c r="H3" s="55"/>
    </row>
    <row r="4" spans="1:8" x14ac:dyDescent="0.2">
      <c r="A4" s="163" t="s">
        <v>83</v>
      </c>
      <c r="B4" s="164"/>
      <c r="C4" s="164"/>
      <c r="D4" s="164"/>
      <c r="E4" s="164"/>
      <c r="F4" s="164"/>
    </row>
    <row r="5" spans="1:8" ht="13.5" thickBot="1" x14ac:dyDescent="0.25">
      <c r="A5" s="163" t="s">
        <v>84</v>
      </c>
      <c r="B5" s="164"/>
      <c r="C5" s="164"/>
      <c r="D5" s="164"/>
      <c r="E5" s="164"/>
      <c r="F5" s="164"/>
    </row>
    <row r="6" spans="1:8" ht="12.75" customHeight="1" x14ac:dyDescent="0.2">
      <c r="A6" s="179" t="s">
        <v>9</v>
      </c>
      <c r="B6" s="179" t="s">
        <v>85</v>
      </c>
      <c r="C6" s="179" t="s">
        <v>86</v>
      </c>
      <c r="D6" s="179" t="s">
        <v>18</v>
      </c>
      <c r="E6" s="179" t="s">
        <v>101</v>
      </c>
      <c r="F6"/>
    </row>
    <row r="7" spans="1:8" ht="13.5" thickBot="1" x14ac:dyDescent="0.25">
      <c r="A7" s="196" t="s">
        <v>10</v>
      </c>
      <c r="B7" s="196" t="s">
        <v>87</v>
      </c>
      <c r="C7" s="196" t="s">
        <v>88</v>
      </c>
      <c r="D7" s="196" t="s">
        <v>89</v>
      </c>
      <c r="E7" s="196" t="s">
        <v>89</v>
      </c>
      <c r="F7"/>
    </row>
    <row r="8" spans="1:8" x14ac:dyDescent="0.2">
      <c r="A8" s="197">
        <f>+'10-precios'!B8</f>
        <v>42005</v>
      </c>
      <c r="B8" s="198"/>
      <c r="C8" s="199"/>
      <c r="D8" s="200"/>
      <c r="E8" s="199"/>
      <c r="F8"/>
    </row>
    <row r="9" spans="1:8" x14ac:dyDescent="0.2">
      <c r="A9" s="201">
        <f>+'10-precios'!B9</f>
        <v>42036</v>
      </c>
      <c r="B9" s="202"/>
      <c r="C9" s="175"/>
      <c r="D9" s="176"/>
      <c r="E9" s="175"/>
      <c r="F9"/>
    </row>
    <row r="10" spans="1:8" x14ac:dyDescent="0.2">
      <c r="A10" s="201">
        <f>+'10-precios'!B10</f>
        <v>42064</v>
      </c>
      <c r="B10" s="202"/>
      <c r="C10" s="175"/>
      <c r="D10" s="176"/>
      <c r="E10" s="175"/>
      <c r="F10"/>
    </row>
    <row r="11" spans="1:8" x14ac:dyDescent="0.2">
      <c r="A11" s="201">
        <f>+'10-precios'!B11</f>
        <v>42095</v>
      </c>
      <c r="B11" s="202"/>
      <c r="C11" s="175"/>
      <c r="D11" s="176"/>
      <c r="E11" s="175"/>
      <c r="F11"/>
    </row>
    <row r="12" spans="1:8" x14ac:dyDescent="0.2">
      <c r="A12" s="201">
        <f>+'10-precios'!B12</f>
        <v>42125</v>
      </c>
      <c r="B12" s="175"/>
      <c r="C12" s="175"/>
      <c r="D12" s="176"/>
      <c r="E12" s="175"/>
      <c r="F12"/>
    </row>
    <row r="13" spans="1:8" x14ac:dyDescent="0.2">
      <c r="A13" s="201">
        <f>+'10-precios'!B13</f>
        <v>42156</v>
      </c>
      <c r="B13" s="202"/>
      <c r="C13" s="175"/>
      <c r="D13" s="176"/>
      <c r="E13" s="175"/>
      <c r="F13"/>
    </row>
    <row r="14" spans="1:8" x14ac:dyDescent="0.2">
      <c r="A14" s="201">
        <f>+'10-precios'!B14</f>
        <v>42186</v>
      </c>
      <c r="B14" s="175"/>
      <c r="C14" s="175"/>
      <c r="D14" s="176"/>
      <c r="E14" s="175"/>
      <c r="F14"/>
    </row>
    <row r="15" spans="1:8" x14ac:dyDescent="0.2">
      <c r="A15" s="201">
        <f>+'10-precios'!B15</f>
        <v>42217</v>
      </c>
      <c r="B15" s="175"/>
      <c r="C15" s="175"/>
      <c r="D15" s="176"/>
      <c r="E15" s="175"/>
      <c r="F15"/>
    </row>
    <row r="16" spans="1:8" x14ac:dyDescent="0.2">
      <c r="A16" s="201">
        <f>+'10-precios'!B16</f>
        <v>42248</v>
      </c>
      <c r="B16" s="175"/>
      <c r="C16" s="175"/>
      <c r="D16" s="176"/>
      <c r="E16" s="175"/>
      <c r="F16"/>
    </row>
    <row r="17" spans="1:6" x14ac:dyDescent="0.2">
      <c r="A17" s="201">
        <f>+'10-precios'!B17</f>
        <v>42278</v>
      </c>
      <c r="B17" s="175"/>
      <c r="C17" s="175"/>
      <c r="D17" s="176"/>
      <c r="E17" s="175"/>
      <c r="F17"/>
    </row>
    <row r="18" spans="1:6" x14ac:dyDescent="0.2">
      <c r="A18" s="201">
        <f>+'10-precios'!B18</f>
        <v>42309</v>
      </c>
      <c r="B18" s="175"/>
      <c r="C18" s="175"/>
      <c r="D18" s="176"/>
      <c r="E18" s="175"/>
      <c r="F18"/>
    </row>
    <row r="19" spans="1:6" ht="13.5" thickBot="1" x14ac:dyDescent="0.25">
      <c r="A19" s="203">
        <f>+'10-precios'!B19</f>
        <v>42339</v>
      </c>
      <c r="B19" s="204"/>
      <c r="C19" s="204"/>
      <c r="D19" s="205"/>
      <c r="E19" s="204"/>
      <c r="F19"/>
    </row>
    <row r="20" spans="1:6" x14ac:dyDescent="0.2">
      <c r="A20" s="197">
        <f>+'10-precios'!B20</f>
        <v>42370</v>
      </c>
      <c r="B20" s="199"/>
      <c r="C20" s="199"/>
      <c r="D20" s="176"/>
      <c r="E20" s="199"/>
      <c r="F20"/>
    </row>
    <row r="21" spans="1:6" x14ac:dyDescent="0.2">
      <c r="A21" s="201">
        <f>+'10-precios'!B21</f>
        <v>42401</v>
      </c>
      <c r="B21" s="175"/>
      <c r="C21" s="175"/>
      <c r="D21" s="206"/>
      <c r="E21" s="175"/>
      <c r="F21"/>
    </row>
    <row r="22" spans="1:6" x14ac:dyDescent="0.2">
      <c r="A22" s="201">
        <f>+'10-precios'!B22</f>
        <v>42430</v>
      </c>
      <c r="B22" s="175"/>
      <c r="C22" s="175"/>
      <c r="D22" s="176"/>
      <c r="E22" s="175"/>
      <c r="F22"/>
    </row>
    <row r="23" spans="1:6" x14ac:dyDescent="0.2">
      <c r="A23" s="201">
        <f>+'10-precios'!B23</f>
        <v>42461</v>
      </c>
      <c r="B23" s="175"/>
      <c r="C23" s="175"/>
      <c r="D23" s="176"/>
      <c r="E23" s="175"/>
      <c r="F23"/>
    </row>
    <row r="24" spans="1:6" x14ac:dyDescent="0.2">
      <c r="A24" s="201">
        <f>+'10-precios'!B24</f>
        <v>42491</v>
      </c>
      <c r="B24" s="175"/>
      <c r="C24" s="175"/>
      <c r="D24" s="176"/>
      <c r="E24" s="175"/>
      <c r="F24"/>
    </row>
    <row r="25" spans="1:6" x14ac:dyDescent="0.2">
      <c r="A25" s="201">
        <f>+'10-precios'!B25</f>
        <v>42522</v>
      </c>
      <c r="B25" s="175"/>
      <c r="C25" s="175"/>
      <c r="D25" s="176"/>
      <c r="E25" s="175"/>
      <c r="F25"/>
    </row>
    <row r="26" spans="1:6" x14ac:dyDescent="0.2">
      <c r="A26" s="201">
        <f>+'10-precios'!B26</f>
        <v>42552</v>
      </c>
      <c r="B26" s="175"/>
      <c r="C26" s="175"/>
      <c r="D26" s="176"/>
      <c r="E26" s="175"/>
      <c r="F26"/>
    </row>
    <row r="27" spans="1:6" x14ac:dyDescent="0.2">
      <c r="A27" s="201">
        <f>+'10-precios'!B27</f>
        <v>42583</v>
      </c>
      <c r="B27" s="175"/>
      <c r="C27" s="175"/>
      <c r="D27" s="176"/>
      <c r="E27" s="175"/>
      <c r="F27"/>
    </row>
    <row r="28" spans="1:6" x14ac:dyDescent="0.2">
      <c r="A28" s="201">
        <f>+'10-precios'!B28</f>
        <v>42614</v>
      </c>
      <c r="B28" s="175"/>
      <c r="C28" s="175"/>
      <c r="D28" s="176"/>
      <c r="E28" s="175"/>
      <c r="F28"/>
    </row>
    <row r="29" spans="1:6" x14ac:dyDescent="0.2">
      <c r="A29" s="201">
        <f>+'10-precios'!B29</f>
        <v>42644</v>
      </c>
      <c r="B29" s="175"/>
      <c r="C29" s="175"/>
      <c r="D29" s="176"/>
      <c r="E29" s="175"/>
      <c r="F29"/>
    </row>
    <row r="30" spans="1:6" x14ac:dyDescent="0.2">
      <c r="A30" s="201">
        <f>+'10-precios'!B30</f>
        <v>42675</v>
      </c>
      <c r="B30" s="175"/>
      <c r="C30" s="175"/>
      <c r="D30" s="176"/>
      <c r="E30" s="175"/>
      <c r="F30"/>
    </row>
    <row r="31" spans="1:6" ht="13.5" thickBot="1" x14ac:dyDescent="0.25">
      <c r="A31" s="203">
        <f>+'10-precios'!B31</f>
        <v>42705</v>
      </c>
      <c r="B31" s="204"/>
      <c r="C31" s="204"/>
      <c r="D31" s="207"/>
      <c r="E31" s="204"/>
      <c r="F31"/>
    </row>
    <row r="32" spans="1:6" x14ac:dyDescent="0.2">
      <c r="A32" s="197">
        <f>+'10-precios'!B32</f>
        <v>42736</v>
      </c>
      <c r="B32" s="199"/>
      <c r="C32" s="208"/>
      <c r="D32" s="198"/>
      <c r="E32" s="199"/>
      <c r="F32"/>
    </row>
    <row r="33" spans="1:6" x14ac:dyDescent="0.2">
      <c r="A33" s="201">
        <f>+'10-precios'!B33</f>
        <v>42767</v>
      </c>
      <c r="B33" s="175"/>
      <c r="C33" s="151"/>
      <c r="D33" s="202"/>
      <c r="E33" s="175"/>
      <c r="F33"/>
    </row>
    <row r="34" spans="1:6" x14ac:dyDescent="0.2">
      <c r="A34" s="201">
        <f>+'10-precios'!B34</f>
        <v>42795</v>
      </c>
      <c r="B34" s="175"/>
      <c r="C34" s="151"/>
      <c r="D34" s="202"/>
      <c r="E34" s="175"/>
      <c r="F34"/>
    </row>
    <row r="35" spans="1:6" x14ac:dyDescent="0.2">
      <c r="A35" s="201">
        <f>+'10-precios'!B35</f>
        <v>42826</v>
      </c>
      <c r="B35" s="175"/>
      <c r="C35" s="151"/>
      <c r="D35" s="202"/>
      <c r="E35" s="175"/>
      <c r="F35"/>
    </row>
    <row r="36" spans="1:6" x14ac:dyDescent="0.2">
      <c r="A36" s="201">
        <f>+'10-precios'!B36</f>
        <v>42856</v>
      </c>
      <c r="B36" s="175"/>
      <c r="C36" s="151"/>
      <c r="D36" s="202"/>
      <c r="E36" s="175"/>
      <c r="F36"/>
    </row>
    <row r="37" spans="1:6" x14ac:dyDescent="0.2">
      <c r="A37" s="201">
        <f>+'10-precios'!B37</f>
        <v>42887</v>
      </c>
      <c r="B37" s="175"/>
      <c r="C37" s="151"/>
      <c r="D37" s="202"/>
      <c r="E37" s="175"/>
      <c r="F37"/>
    </row>
    <row r="38" spans="1:6" x14ac:dyDescent="0.2">
      <c r="A38" s="201">
        <f>+'10-precios'!B38</f>
        <v>42917</v>
      </c>
      <c r="B38" s="175"/>
      <c r="C38" s="151"/>
      <c r="D38" s="202"/>
      <c r="E38" s="175"/>
      <c r="F38"/>
    </row>
    <row r="39" spans="1:6" x14ac:dyDescent="0.2">
      <c r="A39" s="201">
        <f>+'10-precios'!B39</f>
        <v>42948</v>
      </c>
      <c r="B39" s="175"/>
      <c r="C39" s="151"/>
      <c r="D39" s="202"/>
      <c r="E39" s="175"/>
      <c r="F39"/>
    </row>
    <row r="40" spans="1:6" x14ac:dyDescent="0.2">
      <c r="A40" s="201">
        <f>+'10-precios'!B40</f>
        <v>42979</v>
      </c>
      <c r="B40" s="175"/>
      <c r="C40" s="151"/>
      <c r="D40" s="202"/>
      <c r="E40" s="175"/>
      <c r="F40"/>
    </row>
    <row r="41" spans="1:6" x14ac:dyDescent="0.2">
      <c r="A41" s="201">
        <f>+'10-precios'!B41</f>
        <v>43009</v>
      </c>
      <c r="B41" s="175"/>
      <c r="C41" s="151"/>
      <c r="D41" s="202"/>
      <c r="E41" s="175"/>
      <c r="F41"/>
    </row>
    <row r="42" spans="1:6" x14ac:dyDescent="0.2">
      <c r="A42" s="201">
        <f>+'10-precios'!B42</f>
        <v>43040</v>
      </c>
      <c r="B42" s="175"/>
      <c r="C42" s="151"/>
      <c r="D42" s="202"/>
      <c r="E42" s="175"/>
      <c r="F42"/>
    </row>
    <row r="43" spans="1:6" ht="13.5" thickBot="1" x14ac:dyDescent="0.25">
      <c r="A43" s="203">
        <f>+'10-precios'!B43</f>
        <v>43070</v>
      </c>
      <c r="B43" s="204"/>
      <c r="C43" s="209"/>
      <c r="D43" s="210"/>
      <c r="E43" s="204"/>
      <c r="F43"/>
    </row>
    <row r="44" spans="1:6" x14ac:dyDescent="0.2">
      <c r="A44" s="197">
        <f>+'10-precios'!B44</f>
        <v>43101</v>
      </c>
      <c r="B44" s="199"/>
      <c r="C44" s="208"/>
      <c r="D44" s="198"/>
      <c r="E44" s="199"/>
      <c r="F44"/>
    </row>
    <row r="45" spans="1:6" ht="13.5" thickBot="1" x14ac:dyDescent="0.25">
      <c r="A45" s="203">
        <f>+'10-precios'!B45</f>
        <v>43132</v>
      </c>
      <c r="B45" s="204"/>
      <c r="C45" s="209"/>
      <c r="D45" s="210"/>
      <c r="E45" s="204"/>
      <c r="F45"/>
    </row>
    <row r="46" spans="1:6" hidden="1" x14ac:dyDescent="0.2">
      <c r="A46" s="447" t="e">
        <f>+'10-precios'!#REF!</f>
        <v>#REF!</v>
      </c>
      <c r="B46" s="448"/>
      <c r="C46" s="449"/>
      <c r="D46" s="450"/>
      <c r="E46" s="448"/>
      <c r="F46"/>
    </row>
    <row r="47" spans="1:6" hidden="1" x14ac:dyDescent="0.2">
      <c r="A47" s="201" t="e">
        <f>+'10-precios'!#REF!</f>
        <v>#REF!</v>
      </c>
      <c r="B47" s="175"/>
      <c r="C47" s="151"/>
      <c r="D47" s="202"/>
      <c r="E47" s="175"/>
      <c r="F47"/>
    </row>
    <row r="48" spans="1:6" hidden="1" x14ac:dyDescent="0.2">
      <c r="A48" s="201" t="e">
        <f>+'10-precios'!#REF!</f>
        <v>#REF!</v>
      </c>
      <c r="B48" s="175"/>
      <c r="C48" s="151"/>
      <c r="D48" s="202"/>
      <c r="E48" s="175"/>
      <c r="F48"/>
    </row>
    <row r="49" spans="1:6" hidden="1" x14ac:dyDescent="0.2">
      <c r="A49" s="201" t="e">
        <f>+'10-precios'!#REF!</f>
        <v>#REF!</v>
      </c>
      <c r="B49" s="175"/>
      <c r="C49" s="151"/>
      <c r="D49" s="202"/>
      <c r="E49" s="175"/>
      <c r="F49"/>
    </row>
    <row r="50" spans="1:6" hidden="1" x14ac:dyDescent="0.2">
      <c r="A50" s="201" t="e">
        <f>+'10-precios'!#REF!</f>
        <v>#REF!</v>
      </c>
      <c r="B50" s="175"/>
      <c r="C50" s="151"/>
      <c r="D50" s="202"/>
      <c r="E50" s="175"/>
      <c r="F50"/>
    </row>
    <row r="51" spans="1:6" hidden="1" x14ac:dyDescent="0.2">
      <c r="A51" s="201" t="e">
        <f>+'10-precios'!#REF!</f>
        <v>#REF!</v>
      </c>
      <c r="B51" s="175"/>
      <c r="C51" s="151"/>
      <c r="D51" s="202"/>
      <c r="E51" s="175"/>
      <c r="F51"/>
    </row>
    <row r="52" spans="1:6" hidden="1" x14ac:dyDescent="0.2">
      <c r="A52" s="201" t="e">
        <f>+'10-precios'!#REF!</f>
        <v>#REF!</v>
      </c>
      <c r="B52" s="175"/>
      <c r="C52" s="151"/>
      <c r="D52" s="202"/>
      <c r="E52" s="175"/>
      <c r="F52"/>
    </row>
    <row r="53" spans="1:6" hidden="1" x14ac:dyDescent="0.2">
      <c r="A53" s="201" t="e">
        <f>+'10-precios'!#REF!</f>
        <v>#REF!</v>
      </c>
      <c r="B53" s="175"/>
      <c r="C53" s="151"/>
      <c r="D53" s="202"/>
      <c r="E53" s="175"/>
      <c r="F53"/>
    </row>
    <row r="54" spans="1:6" hidden="1" x14ac:dyDescent="0.2">
      <c r="A54" s="201" t="e">
        <f>+'10-precios'!#REF!</f>
        <v>#REF!</v>
      </c>
      <c r="B54" s="175"/>
      <c r="C54" s="151"/>
      <c r="D54" s="202"/>
      <c r="E54" s="175"/>
      <c r="F54"/>
    </row>
    <row r="55" spans="1:6" ht="13.5" hidden="1" thickBot="1" x14ac:dyDescent="0.25">
      <c r="A55" s="203" t="e">
        <f>+'10-precios'!#REF!</f>
        <v>#REF!</v>
      </c>
      <c r="B55" s="204"/>
      <c r="C55" s="209"/>
      <c r="D55" s="210"/>
      <c r="E55" s="204"/>
      <c r="F55"/>
    </row>
    <row r="56" spans="1:6" ht="13.5" thickBot="1" x14ac:dyDescent="0.25">
      <c r="A56" s="217"/>
      <c r="B56" s="212"/>
      <c r="C56" s="212"/>
      <c r="D56" s="213"/>
      <c r="E56" s="212"/>
      <c r="F56"/>
    </row>
    <row r="57" spans="1:6" x14ac:dyDescent="0.2">
      <c r="A57" s="240">
        <f>+'10-precios'!B47</f>
        <v>2015</v>
      </c>
      <c r="B57" s="199"/>
      <c r="C57" s="199"/>
      <c r="D57" s="199"/>
      <c r="E57" s="199"/>
      <c r="F57"/>
    </row>
    <row r="58" spans="1:6" x14ac:dyDescent="0.2">
      <c r="A58" s="241">
        <f>+'10-precios'!B48</f>
        <v>2016</v>
      </c>
      <c r="B58" s="175"/>
      <c r="C58" s="175"/>
      <c r="D58" s="175"/>
      <c r="E58" s="175"/>
      <c r="F58"/>
    </row>
    <row r="59" spans="1:6" ht="13.5" thickBot="1" x14ac:dyDescent="0.25">
      <c r="A59" s="242">
        <f>+'10-precios'!B49</f>
        <v>2017</v>
      </c>
      <c r="B59" s="204"/>
      <c r="C59" s="204"/>
      <c r="D59" s="204"/>
      <c r="E59" s="204"/>
      <c r="F59"/>
    </row>
    <row r="60" spans="1:6" ht="13.5" thickBot="1" x14ac:dyDescent="0.25">
      <c r="A60" s="217"/>
      <c r="B60" s="212"/>
      <c r="C60" s="212"/>
      <c r="D60" s="212"/>
      <c r="E60" s="212"/>
      <c r="F60"/>
    </row>
    <row r="61" spans="1:6" x14ac:dyDescent="0.2">
      <c r="A61" s="451" t="str">
        <f>+'10-precios'!B51</f>
        <v>ene-feb 2017</v>
      </c>
      <c r="B61" s="199"/>
      <c r="C61" s="199"/>
      <c r="D61" s="199"/>
      <c r="E61" s="199"/>
      <c r="F61"/>
    </row>
    <row r="62" spans="1:6" ht="13.5" thickBot="1" x14ac:dyDescent="0.25">
      <c r="A62" s="452" t="str">
        <f>+'10-precios'!B52</f>
        <v>ene-feb 2018</v>
      </c>
      <c r="B62" s="204"/>
      <c r="C62" s="204"/>
      <c r="D62" s="204"/>
      <c r="E62" s="204"/>
      <c r="F62"/>
    </row>
    <row r="63" spans="1:6" x14ac:dyDescent="0.2">
      <c r="A63" s="218" t="s">
        <v>90</v>
      </c>
      <c r="B63" s="212"/>
      <c r="C63" s="212"/>
      <c r="D63" s="212"/>
      <c r="E63" s="212"/>
      <c r="F63" s="212"/>
    </row>
    <row r="64" spans="1:6" x14ac:dyDescent="0.2">
      <c r="A64" s="190"/>
      <c r="B64" s="212"/>
      <c r="C64" s="212"/>
      <c r="D64" s="212"/>
      <c r="E64" s="212"/>
      <c r="F64" s="212"/>
    </row>
    <row r="65" spans="1:6" x14ac:dyDescent="0.2">
      <c r="A65" s="190"/>
      <c r="B65" s="212"/>
      <c r="C65" s="212"/>
      <c r="D65" s="212"/>
      <c r="E65" s="212"/>
      <c r="F65" s="212"/>
    </row>
    <row r="66" spans="1:6" x14ac:dyDescent="0.2">
      <c r="B66" s="212"/>
      <c r="C66" s="212"/>
      <c r="D66" s="212"/>
      <c r="E66" s="212"/>
      <c r="F66" s="212"/>
    </row>
    <row r="67" spans="1:6" hidden="1" x14ac:dyDescent="0.2">
      <c r="A67" s="97" t="s">
        <v>158</v>
      </c>
      <c r="B67" s="98"/>
      <c r="C67" s="57"/>
    </row>
    <row r="68" spans="1:6" ht="13.5" hidden="1" thickBot="1" x14ac:dyDescent="0.25">
      <c r="A68" s="57"/>
      <c r="B68" s="57"/>
      <c r="C68" s="57"/>
    </row>
    <row r="69" spans="1:6" ht="13.5" hidden="1" thickBot="1" x14ac:dyDescent="0.25">
      <c r="A69" s="102" t="s">
        <v>10</v>
      </c>
      <c r="C69" s="107" t="s">
        <v>150</v>
      </c>
      <c r="D69" s="109" t="s">
        <v>127</v>
      </c>
    </row>
    <row r="70" spans="1:6" hidden="1" x14ac:dyDescent="0.2">
      <c r="A70" s="110">
        <v>2003</v>
      </c>
      <c r="C70" s="121">
        <f>+C57-SUM(C8:C19)</f>
        <v>0</v>
      </c>
      <c r="D70" s="124">
        <f>+D57-SUM(D8:D19)</f>
        <v>0</v>
      </c>
    </row>
    <row r="71" spans="1:6" hidden="1" x14ac:dyDescent="0.2">
      <c r="A71" s="112">
        <v>2004</v>
      </c>
      <c r="C71" s="125">
        <f>+C58-SUM(C20:C31)</f>
        <v>0</v>
      </c>
      <c r="D71" s="128">
        <f>+D58-SUM(D20:D31)</f>
        <v>0</v>
      </c>
    </row>
    <row r="72" spans="1:6" ht="13.5" hidden="1" thickBot="1" x14ac:dyDescent="0.25">
      <c r="A72" s="113">
        <v>2005</v>
      </c>
      <c r="C72" s="129">
        <f>+C59-SUM(C32:C43)</f>
        <v>0</v>
      </c>
      <c r="D72" s="132">
        <f>+D59-SUM(D32:D43)</f>
        <v>0</v>
      </c>
    </row>
    <row r="73" spans="1:6" hidden="1" x14ac:dyDescent="0.2">
      <c r="A73" s="110" t="str">
        <f>+A61</f>
        <v>ene-feb 2017</v>
      </c>
      <c r="C73" s="138">
        <f>+C61-(SUM(C32:INDEX(C32:C43,'parámetros e instrucciones'!$E$3)))</f>
        <v>0</v>
      </c>
      <c r="D73" s="138">
        <f>+D61-(SUM(D32:INDEX(D32:D43,'parámetros e instrucciones'!$E$3)))</f>
        <v>0</v>
      </c>
    </row>
    <row r="74" spans="1:6" ht="13.5" hidden="1" thickBot="1" x14ac:dyDescent="0.25">
      <c r="A74" s="113" t="str">
        <f>+A62</f>
        <v>ene-feb 2018</v>
      </c>
      <c r="C74" s="142">
        <f>+C62-(SUM(C44:INDEX(C44:C55,'parámetros e instrucciones'!$E$3)))</f>
        <v>0</v>
      </c>
      <c r="D74" s="142">
        <f>+D62-(SUM(D44:INDEX(D44:D55,'parámetros e instrucciones'!$E$3)))</f>
        <v>0</v>
      </c>
    </row>
    <row r="75" spans="1:6" hidden="1" x14ac:dyDescent="0.2"/>
    <row r="76" spans="1:6" hidden="1" x14ac:dyDescent="0.2"/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6" right="0.24" top="0.38" bottom="0.42" header="0.511811023622047" footer="0.511811023622047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70"/>
  <sheetViews>
    <sheetView showGridLines="0" zoomScale="75" workbookViewId="0">
      <selection activeCell="A46" sqref="A46"/>
    </sheetView>
  </sheetViews>
  <sheetFormatPr baseColWidth="10" defaultRowHeight="12.75" x14ac:dyDescent="0.2"/>
  <cols>
    <col min="1" max="3" width="14.5703125" style="52" customWidth="1"/>
    <col min="4" max="9" width="13.85546875" style="52" customWidth="1"/>
    <col min="10" max="16384" width="11.42578125" style="52"/>
  </cols>
  <sheetData>
    <row r="1" spans="1:10" x14ac:dyDescent="0.2">
      <c r="A1" s="163" t="s">
        <v>147</v>
      </c>
      <c r="B1" s="163"/>
      <c r="C1" s="163"/>
      <c r="D1" s="226"/>
      <c r="E1" s="226"/>
      <c r="F1" s="227"/>
      <c r="G1" s="227"/>
      <c r="H1" s="227"/>
      <c r="I1" s="227"/>
    </row>
    <row r="2" spans="1:10" x14ac:dyDescent="0.2">
      <c r="A2" s="163" t="s">
        <v>14</v>
      </c>
      <c r="B2" s="163"/>
      <c r="C2" s="163"/>
      <c r="D2" s="227"/>
      <c r="E2" s="227"/>
      <c r="F2" s="227"/>
      <c r="G2" s="227"/>
      <c r="H2" s="227"/>
      <c r="I2" s="227"/>
    </row>
    <row r="3" spans="1:10" x14ac:dyDescent="0.2">
      <c r="A3" s="404" t="str">
        <f>+'1.modelos'!A3</f>
        <v>TENAZAS</v>
      </c>
      <c r="B3" s="454"/>
      <c r="C3" s="454"/>
      <c r="D3" s="455"/>
      <c r="E3" s="455"/>
      <c r="F3" s="455"/>
      <c r="G3" s="455"/>
      <c r="H3" s="455"/>
      <c r="I3" s="455"/>
      <c r="J3" s="55"/>
    </row>
    <row r="4" spans="1:10" x14ac:dyDescent="0.2">
      <c r="A4" s="399" t="s">
        <v>15</v>
      </c>
      <c r="B4" s="399"/>
      <c r="C4" s="399"/>
      <c r="D4" s="455"/>
      <c r="E4" s="455"/>
      <c r="F4" s="455"/>
      <c r="G4" s="455"/>
      <c r="H4" s="455"/>
      <c r="I4" s="455"/>
      <c r="J4" s="55"/>
    </row>
    <row r="5" spans="1:10" x14ac:dyDescent="0.2">
      <c r="A5" s="404" t="s">
        <v>246</v>
      </c>
      <c r="B5" s="404"/>
      <c r="C5" s="404"/>
      <c r="D5" s="455"/>
      <c r="E5" s="455"/>
      <c r="F5" s="455"/>
      <c r="G5" s="455"/>
      <c r="H5" s="455"/>
      <c r="I5" s="455"/>
      <c r="J5" s="55"/>
    </row>
    <row r="6" spans="1:10" ht="13.5" thickBot="1" x14ac:dyDescent="0.25">
      <c r="A6" s="55"/>
      <c r="B6" s="55"/>
      <c r="C6" s="55"/>
      <c r="D6" s="456"/>
      <c r="E6" s="455"/>
      <c r="F6" s="455"/>
      <c r="G6" s="455"/>
      <c r="H6" s="455"/>
      <c r="I6" s="455"/>
      <c r="J6" s="55"/>
    </row>
    <row r="7" spans="1:10" x14ac:dyDescent="0.2">
      <c r="A7" s="457" t="s">
        <v>9</v>
      </c>
      <c r="B7" s="569" t="s">
        <v>247</v>
      </c>
      <c r="C7" s="570"/>
      <c r="D7" s="458" t="s">
        <v>253</v>
      </c>
      <c r="E7" s="459"/>
      <c r="F7" s="458" t="s">
        <v>16</v>
      </c>
      <c r="G7" s="459"/>
      <c r="H7" s="458" t="s">
        <v>16</v>
      </c>
      <c r="I7" s="459"/>
      <c r="J7" s="55"/>
    </row>
    <row r="8" spans="1:10" ht="13.5" thickBot="1" x14ac:dyDescent="0.25">
      <c r="A8" s="460" t="s">
        <v>10</v>
      </c>
      <c r="B8" s="461" t="s">
        <v>233</v>
      </c>
      <c r="C8" s="462" t="s">
        <v>17</v>
      </c>
      <c r="D8" s="463" t="str">
        <f>+B8</f>
        <v>unidades</v>
      </c>
      <c r="E8" s="464" t="s">
        <v>17</v>
      </c>
      <c r="F8" s="463" t="str">
        <f>+D8</f>
        <v>unidades</v>
      </c>
      <c r="G8" s="464" t="s">
        <v>17</v>
      </c>
      <c r="H8" s="463" t="str">
        <f>+F8</f>
        <v>unidades</v>
      </c>
      <c r="I8" s="464" t="s">
        <v>17</v>
      </c>
      <c r="J8" s="55"/>
    </row>
    <row r="9" spans="1:10" x14ac:dyDescent="0.2">
      <c r="A9" s="451">
        <f>+'11- impo '!A8</f>
        <v>42005</v>
      </c>
      <c r="B9" s="451"/>
      <c r="C9" s="451"/>
      <c r="D9" s="465"/>
      <c r="E9" s="466"/>
      <c r="F9" s="465"/>
      <c r="G9" s="466"/>
      <c r="H9" s="465"/>
      <c r="I9" s="466"/>
      <c r="J9" s="55"/>
    </row>
    <row r="10" spans="1:10" x14ac:dyDescent="0.2">
      <c r="A10" s="467">
        <f>+'11- impo '!A9</f>
        <v>42036</v>
      </c>
      <c r="B10" s="467"/>
      <c r="C10" s="467"/>
      <c r="D10" s="468"/>
      <c r="E10" s="469"/>
      <c r="F10" s="468"/>
      <c r="G10" s="469"/>
      <c r="H10" s="468"/>
      <c r="I10" s="469"/>
      <c r="J10" s="55"/>
    </row>
    <row r="11" spans="1:10" x14ac:dyDescent="0.2">
      <c r="A11" s="467">
        <f>+'11- impo '!A10</f>
        <v>42064</v>
      </c>
      <c r="B11" s="467"/>
      <c r="C11" s="467"/>
      <c r="D11" s="468"/>
      <c r="E11" s="469"/>
      <c r="F11" s="468"/>
      <c r="G11" s="469"/>
      <c r="H11" s="468"/>
      <c r="I11" s="469"/>
      <c r="J11" s="55"/>
    </row>
    <row r="12" spans="1:10" x14ac:dyDescent="0.2">
      <c r="A12" s="201">
        <f>+'11- impo '!A11</f>
        <v>42095</v>
      </c>
      <c r="B12" s="201"/>
      <c r="C12" s="201"/>
      <c r="D12" s="202"/>
      <c r="E12" s="175"/>
      <c r="F12" s="202"/>
      <c r="G12" s="175"/>
      <c r="H12" s="202"/>
      <c r="I12" s="175"/>
    </row>
    <row r="13" spans="1:10" x14ac:dyDescent="0.2">
      <c r="A13" s="201">
        <f>+'11- impo '!A12</f>
        <v>42125</v>
      </c>
      <c r="B13" s="201"/>
      <c r="C13" s="201"/>
      <c r="D13" s="175"/>
      <c r="E13" s="175"/>
      <c r="F13" s="175"/>
      <c r="G13" s="175"/>
      <c r="H13" s="175"/>
      <c r="I13" s="175"/>
    </row>
    <row r="14" spans="1:10" x14ac:dyDescent="0.2">
      <c r="A14" s="201">
        <f>+'11- impo '!A13</f>
        <v>42156</v>
      </c>
      <c r="B14" s="201"/>
      <c r="C14" s="201"/>
      <c r="D14" s="202"/>
      <c r="E14" s="175"/>
      <c r="F14" s="202"/>
      <c r="G14" s="175"/>
      <c r="H14" s="202"/>
      <c r="I14" s="175"/>
    </row>
    <row r="15" spans="1:10" x14ac:dyDescent="0.2">
      <c r="A15" s="201">
        <f>+'11- impo '!A14</f>
        <v>42186</v>
      </c>
      <c r="B15" s="201"/>
      <c r="C15" s="201"/>
      <c r="D15" s="175"/>
      <c r="E15" s="175"/>
      <c r="F15" s="175"/>
      <c r="G15" s="175"/>
      <c r="H15" s="175"/>
      <c r="I15" s="175"/>
    </row>
    <row r="16" spans="1:10" x14ac:dyDescent="0.2">
      <c r="A16" s="201">
        <f>+'11- impo '!A15</f>
        <v>42217</v>
      </c>
      <c r="B16" s="201"/>
      <c r="C16" s="201"/>
      <c r="D16" s="175"/>
      <c r="E16" s="175"/>
      <c r="F16" s="175"/>
      <c r="G16" s="175"/>
      <c r="H16" s="175"/>
      <c r="I16" s="175"/>
    </row>
    <row r="17" spans="1:9" x14ac:dyDescent="0.2">
      <c r="A17" s="201">
        <f>+'11- impo '!A16</f>
        <v>42248</v>
      </c>
      <c r="B17" s="201"/>
      <c r="C17" s="201"/>
      <c r="D17" s="175"/>
      <c r="E17" s="175"/>
      <c r="F17" s="175"/>
      <c r="G17" s="175"/>
      <c r="H17" s="175"/>
      <c r="I17" s="175"/>
    </row>
    <row r="18" spans="1:9" x14ac:dyDescent="0.2">
      <c r="A18" s="201">
        <f>+'11- impo '!A17</f>
        <v>42278</v>
      </c>
      <c r="B18" s="201"/>
      <c r="C18" s="201"/>
      <c r="D18" s="175"/>
      <c r="E18" s="175"/>
      <c r="F18" s="175"/>
      <c r="G18" s="175"/>
      <c r="H18" s="175"/>
      <c r="I18" s="175"/>
    </row>
    <row r="19" spans="1:9" x14ac:dyDescent="0.2">
      <c r="A19" s="201">
        <f>+'11- impo '!A18</f>
        <v>42309</v>
      </c>
      <c r="B19" s="201"/>
      <c r="C19" s="201"/>
      <c r="D19" s="175"/>
      <c r="E19" s="175"/>
      <c r="F19" s="175"/>
      <c r="G19" s="175"/>
      <c r="H19" s="175"/>
      <c r="I19" s="175"/>
    </row>
    <row r="20" spans="1:9" ht="13.5" thickBot="1" x14ac:dyDescent="0.25">
      <c r="A20" s="203">
        <f>+'11- impo '!A19</f>
        <v>42339</v>
      </c>
      <c r="B20" s="203"/>
      <c r="C20" s="203"/>
      <c r="D20" s="204"/>
      <c r="E20" s="204"/>
      <c r="F20" s="204"/>
      <c r="G20" s="204"/>
      <c r="H20" s="204"/>
      <c r="I20" s="204"/>
    </row>
    <row r="21" spans="1:9" x14ac:dyDescent="0.2">
      <c r="A21" s="197">
        <f>+'11- impo '!A20</f>
        <v>42370</v>
      </c>
      <c r="B21" s="197"/>
      <c r="C21" s="197"/>
      <c r="D21" s="199"/>
      <c r="E21" s="199"/>
      <c r="F21" s="199"/>
      <c r="G21" s="199"/>
      <c r="H21" s="199"/>
      <c r="I21" s="199"/>
    </row>
    <row r="22" spans="1:9" x14ac:dyDescent="0.2">
      <c r="A22" s="201">
        <f>+'11- impo '!A21</f>
        <v>42401</v>
      </c>
      <c r="B22" s="201"/>
      <c r="C22" s="201"/>
      <c r="D22" s="175"/>
      <c r="E22" s="175"/>
      <c r="F22" s="175"/>
      <c r="G22" s="175"/>
      <c r="H22" s="175"/>
      <c r="I22" s="175"/>
    </row>
    <row r="23" spans="1:9" x14ac:dyDescent="0.2">
      <c r="A23" s="201">
        <f>+'11- impo '!A22</f>
        <v>42430</v>
      </c>
      <c r="B23" s="201"/>
      <c r="C23" s="201"/>
      <c r="D23" s="175"/>
      <c r="E23" s="175"/>
      <c r="F23" s="175"/>
      <c r="G23" s="175"/>
      <c r="H23" s="175"/>
      <c r="I23" s="175"/>
    </row>
    <row r="24" spans="1:9" x14ac:dyDescent="0.2">
      <c r="A24" s="201">
        <f>+'11- impo '!A23</f>
        <v>42461</v>
      </c>
      <c r="B24" s="201"/>
      <c r="C24" s="201"/>
      <c r="D24" s="175"/>
      <c r="E24" s="175"/>
      <c r="F24" s="175"/>
      <c r="G24" s="175"/>
      <c r="H24" s="175"/>
      <c r="I24" s="175"/>
    </row>
    <row r="25" spans="1:9" x14ac:dyDescent="0.2">
      <c r="A25" s="201">
        <f>+'11- impo '!A24</f>
        <v>42491</v>
      </c>
      <c r="B25" s="201"/>
      <c r="C25" s="201"/>
      <c r="D25" s="175"/>
      <c r="E25" s="175"/>
      <c r="F25" s="175"/>
      <c r="G25" s="175"/>
      <c r="H25" s="175"/>
      <c r="I25" s="175"/>
    </row>
    <row r="26" spans="1:9" x14ac:dyDescent="0.2">
      <c r="A26" s="201">
        <f>+'11- impo '!A25</f>
        <v>42522</v>
      </c>
      <c r="B26" s="201"/>
      <c r="C26" s="201"/>
      <c r="D26" s="175"/>
      <c r="E26" s="175"/>
      <c r="F26" s="175"/>
      <c r="G26" s="175"/>
      <c r="H26" s="175"/>
      <c r="I26" s="175"/>
    </row>
    <row r="27" spans="1:9" x14ac:dyDescent="0.2">
      <c r="A27" s="201">
        <f>+'11- impo '!A26</f>
        <v>42552</v>
      </c>
      <c r="B27" s="201"/>
      <c r="C27" s="201"/>
      <c r="D27" s="175"/>
      <c r="E27" s="175"/>
      <c r="F27" s="175"/>
      <c r="G27" s="175"/>
      <c r="H27" s="175"/>
      <c r="I27" s="175"/>
    </row>
    <row r="28" spans="1:9" x14ac:dyDescent="0.2">
      <c r="A28" s="201">
        <f>+'11- impo '!A27</f>
        <v>42583</v>
      </c>
      <c r="B28" s="201"/>
      <c r="C28" s="201"/>
      <c r="D28" s="175"/>
      <c r="E28" s="175"/>
      <c r="F28" s="175"/>
      <c r="G28" s="175"/>
      <c r="H28" s="175"/>
      <c r="I28" s="175"/>
    </row>
    <row r="29" spans="1:9" x14ac:dyDescent="0.2">
      <c r="A29" s="201">
        <f>+'11- impo '!A28</f>
        <v>42614</v>
      </c>
      <c r="B29" s="201"/>
      <c r="C29" s="201"/>
      <c r="D29" s="175"/>
      <c r="E29" s="175"/>
      <c r="F29" s="175"/>
      <c r="G29" s="175"/>
      <c r="H29" s="175"/>
      <c r="I29" s="175"/>
    </row>
    <row r="30" spans="1:9" x14ac:dyDescent="0.2">
      <c r="A30" s="201">
        <f>+'11- impo '!A29</f>
        <v>42644</v>
      </c>
      <c r="B30" s="201"/>
      <c r="C30" s="201"/>
      <c r="D30" s="175"/>
      <c r="E30" s="175"/>
      <c r="F30" s="175"/>
      <c r="G30" s="175"/>
      <c r="H30" s="175"/>
      <c r="I30" s="175"/>
    </row>
    <row r="31" spans="1:9" x14ac:dyDescent="0.2">
      <c r="A31" s="201">
        <f>+'11- impo '!A30</f>
        <v>42675</v>
      </c>
      <c r="B31" s="201"/>
      <c r="C31" s="201"/>
      <c r="D31" s="175"/>
      <c r="E31" s="175"/>
      <c r="F31" s="175"/>
      <c r="G31" s="175"/>
      <c r="H31" s="175"/>
      <c r="I31" s="175"/>
    </row>
    <row r="32" spans="1:9" ht="13.5" thickBot="1" x14ac:dyDescent="0.25">
      <c r="A32" s="203">
        <f>+'11- impo '!A31</f>
        <v>42705</v>
      </c>
      <c r="B32" s="203"/>
      <c r="C32" s="203"/>
      <c r="D32" s="204"/>
      <c r="E32" s="204"/>
      <c r="F32" s="204"/>
      <c r="G32" s="204"/>
      <c r="H32" s="204"/>
      <c r="I32" s="204"/>
    </row>
    <row r="33" spans="1:9" x14ac:dyDescent="0.2">
      <c r="A33" s="197">
        <f>+'11- impo '!A32</f>
        <v>42736</v>
      </c>
      <c r="B33" s="197"/>
      <c r="C33" s="197"/>
      <c r="D33" s="199"/>
      <c r="E33" s="199"/>
      <c r="F33" s="199"/>
      <c r="G33" s="199"/>
      <c r="H33" s="199"/>
      <c r="I33" s="199"/>
    </row>
    <row r="34" spans="1:9" x14ac:dyDescent="0.2">
      <c r="A34" s="201">
        <f>+'11- impo '!A33</f>
        <v>42767</v>
      </c>
      <c r="B34" s="201"/>
      <c r="C34" s="201"/>
      <c r="D34" s="175"/>
      <c r="E34" s="175"/>
      <c r="F34" s="175"/>
      <c r="G34" s="175"/>
      <c r="H34" s="175"/>
      <c r="I34" s="175"/>
    </row>
    <row r="35" spans="1:9" x14ac:dyDescent="0.2">
      <c r="A35" s="201">
        <f>+'11- impo '!A34</f>
        <v>42795</v>
      </c>
      <c r="B35" s="201"/>
      <c r="C35" s="201"/>
      <c r="D35" s="175"/>
      <c r="E35" s="175"/>
      <c r="F35" s="175"/>
      <c r="G35" s="175"/>
      <c r="H35" s="175"/>
      <c r="I35" s="175"/>
    </row>
    <row r="36" spans="1:9" x14ac:dyDescent="0.2">
      <c r="A36" s="201">
        <f>+'11- impo '!A35</f>
        <v>42826</v>
      </c>
      <c r="B36" s="201"/>
      <c r="C36" s="201"/>
      <c r="D36" s="175"/>
      <c r="E36" s="175"/>
      <c r="F36" s="175"/>
      <c r="G36" s="175"/>
      <c r="H36" s="175"/>
      <c r="I36" s="175"/>
    </row>
    <row r="37" spans="1:9" x14ac:dyDescent="0.2">
      <c r="A37" s="201">
        <f>+'11- impo '!A36</f>
        <v>42856</v>
      </c>
      <c r="B37" s="201"/>
      <c r="C37" s="201"/>
      <c r="D37" s="175"/>
      <c r="E37" s="175"/>
      <c r="F37" s="175"/>
      <c r="G37" s="175"/>
      <c r="H37" s="175"/>
      <c r="I37" s="175"/>
    </row>
    <row r="38" spans="1:9" x14ac:dyDescent="0.2">
      <c r="A38" s="201">
        <f>+'11- impo '!A37</f>
        <v>42887</v>
      </c>
      <c r="B38" s="201"/>
      <c r="C38" s="201"/>
      <c r="D38" s="175"/>
      <c r="E38" s="175"/>
      <c r="F38" s="175"/>
      <c r="G38" s="175"/>
      <c r="H38" s="175"/>
      <c r="I38" s="175"/>
    </row>
    <row r="39" spans="1:9" x14ac:dyDescent="0.2">
      <c r="A39" s="201">
        <f>+'11- impo '!A38</f>
        <v>42917</v>
      </c>
      <c r="B39" s="201"/>
      <c r="C39" s="201"/>
      <c r="D39" s="175"/>
      <c r="E39" s="175"/>
      <c r="F39" s="175"/>
      <c r="G39" s="175"/>
      <c r="H39" s="175"/>
      <c r="I39" s="175"/>
    </row>
    <row r="40" spans="1:9" x14ac:dyDescent="0.2">
      <c r="A40" s="201">
        <f>+'11- impo '!A39</f>
        <v>42948</v>
      </c>
      <c r="B40" s="201"/>
      <c r="C40" s="201"/>
      <c r="D40" s="175"/>
      <c r="E40" s="175"/>
      <c r="F40" s="175"/>
      <c r="G40" s="175"/>
      <c r="H40" s="175"/>
      <c r="I40" s="175"/>
    </row>
    <row r="41" spans="1:9" x14ac:dyDescent="0.2">
      <c r="A41" s="201">
        <f>+'11- impo '!A40</f>
        <v>42979</v>
      </c>
      <c r="B41" s="201"/>
      <c r="C41" s="201"/>
      <c r="D41" s="175"/>
      <c r="E41" s="175"/>
      <c r="F41" s="175"/>
      <c r="G41" s="175"/>
      <c r="H41" s="175"/>
      <c r="I41" s="175"/>
    </row>
    <row r="42" spans="1:9" x14ac:dyDescent="0.2">
      <c r="A42" s="201">
        <f>+'11- impo '!A41</f>
        <v>43009</v>
      </c>
      <c r="B42" s="201"/>
      <c r="C42" s="201"/>
      <c r="D42" s="175"/>
      <c r="E42" s="175"/>
      <c r="F42" s="175"/>
      <c r="G42" s="175"/>
      <c r="H42" s="175"/>
      <c r="I42" s="175"/>
    </row>
    <row r="43" spans="1:9" x14ac:dyDescent="0.2">
      <c r="A43" s="201">
        <f>+'11- impo '!A42</f>
        <v>43040</v>
      </c>
      <c r="B43" s="201"/>
      <c r="C43" s="201"/>
      <c r="D43" s="175"/>
      <c r="E43" s="175"/>
      <c r="F43" s="175"/>
      <c r="G43" s="175"/>
      <c r="H43" s="175"/>
      <c r="I43" s="175"/>
    </row>
    <row r="44" spans="1:9" ht="13.5" thickBot="1" x14ac:dyDescent="0.25">
      <c r="A44" s="203">
        <f>+'11- impo '!A43</f>
        <v>43070</v>
      </c>
      <c r="B44" s="203"/>
      <c r="C44" s="203"/>
      <c r="D44" s="204"/>
      <c r="E44" s="204"/>
      <c r="F44" s="204"/>
      <c r="G44" s="204"/>
      <c r="H44" s="204"/>
      <c r="I44" s="204"/>
    </row>
    <row r="45" spans="1:9" ht="13.5" thickBot="1" x14ac:dyDescent="0.25">
      <c r="A45" s="197">
        <f>+'11- impo '!A44</f>
        <v>43101</v>
      </c>
      <c r="B45" s="505"/>
      <c r="C45" s="505"/>
      <c r="D45" s="506"/>
      <c r="E45" s="506"/>
      <c r="F45" s="506"/>
      <c r="G45" s="506"/>
      <c r="H45" s="506"/>
      <c r="I45" s="506"/>
    </row>
    <row r="46" spans="1:9" x14ac:dyDescent="0.2">
      <c r="A46" s="197">
        <v>43132</v>
      </c>
      <c r="B46" s="197"/>
      <c r="C46" s="197"/>
      <c r="D46" s="199"/>
      <c r="E46" s="199"/>
      <c r="F46" s="199"/>
      <c r="G46" s="199"/>
      <c r="H46" s="199"/>
      <c r="I46" s="199"/>
    </row>
    <row r="47" spans="1:9" ht="13.5" thickBot="1" x14ac:dyDescent="0.25">
      <c r="A47" s="217"/>
      <c r="B47" s="217"/>
      <c r="C47" s="217"/>
      <c r="D47" s="212"/>
      <c r="E47" s="212"/>
      <c r="F47" s="212"/>
      <c r="G47" s="212"/>
      <c r="H47" s="212"/>
      <c r="I47" s="212"/>
    </row>
    <row r="48" spans="1:9" x14ac:dyDescent="0.2">
      <c r="A48" s="214">
        <f>+'11- impo '!A57</f>
        <v>2015</v>
      </c>
      <c r="B48" s="230"/>
      <c r="C48" s="230"/>
      <c r="D48" s="231"/>
      <c r="E48" s="231"/>
      <c r="F48" s="231"/>
      <c r="G48" s="231"/>
      <c r="H48" s="231"/>
      <c r="I48" s="231"/>
    </row>
    <row r="49" spans="1:9" x14ac:dyDescent="0.2">
      <c r="A49" s="215">
        <f>+'11- impo '!A58</f>
        <v>2016</v>
      </c>
      <c r="B49" s="232"/>
      <c r="C49" s="232"/>
      <c r="D49" s="233"/>
      <c r="E49" s="233"/>
      <c r="F49" s="233"/>
      <c r="G49" s="233"/>
      <c r="H49" s="233"/>
      <c r="I49" s="233"/>
    </row>
    <row r="50" spans="1:9" ht="13.5" thickBot="1" x14ac:dyDescent="0.25">
      <c r="A50" s="216">
        <f>+'11- impo '!A59</f>
        <v>2017</v>
      </c>
      <c r="B50" s="234"/>
      <c r="C50" s="234"/>
      <c r="D50" s="235"/>
      <c r="E50" s="235"/>
      <c r="F50" s="235"/>
      <c r="G50" s="235"/>
      <c r="H50" s="235"/>
      <c r="I50" s="235"/>
    </row>
    <row r="51" spans="1:9" ht="13.5" thickBot="1" x14ac:dyDescent="0.25">
      <c r="A51" s="217"/>
      <c r="B51" s="236"/>
      <c r="C51" s="236"/>
      <c r="D51" s="70"/>
      <c r="E51" s="70"/>
      <c r="F51" s="70"/>
      <c r="G51" s="70"/>
      <c r="H51" s="70"/>
      <c r="I51" s="70"/>
    </row>
    <row r="52" spans="1:9" x14ac:dyDescent="0.2">
      <c r="A52" s="197" t="str">
        <f>+'11- impo '!A61</f>
        <v>ene-feb 2017</v>
      </c>
      <c r="B52" s="237"/>
      <c r="C52" s="237"/>
      <c r="D52" s="231"/>
      <c r="E52" s="231"/>
      <c r="F52" s="231"/>
      <c r="G52" s="231"/>
      <c r="H52" s="231"/>
      <c r="I52" s="231"/>
    </row>
    <row r="53" spans="1:9" ht="13.5" thickBot="1" x14ac:dyDescent="0.25">
      <c r="A53" s="203" t="str">
        <f>+'11- impo '!A62</f>
        <v>ene-feb 2018</v>
      </c>
      <c r="B53" s="238"/>
      <c r="C53" s="238"/>
      <c r="D53" s="235"/>
      <c r="E53" s="235"/>
      <c r="F53" s="235"/>
      <c r="G53" s="235"/>
      <c r="H53" s="235"/>
      <c r="I53" s="235"/>
    </row>
    <row r="54" spans="1:9" x14ac:dyDescent="0.2">
      <c r="A54" s="211"/>
      <c r="B54" s="211"/>
      <c r="C54" s="211"/>
    </row>
    <row r="55" spans="1:9" x14ac:dyDescent="0.2">
      <c r="A55" s="211"/>
      <c r="B55" s="211"/>
      <c r="C55" s="211"/>
    </row>
    <row r="57" spans="1:9" hidden="1" x14ac:dyDescent="0.2"/>
    <row r="58" spans="1:9" hidden="1" x14ac:dyDescent="0.2">
      <c r="A58" s="97" t="s">
        <v>158</v>
      </c>
      <c r="B58" s="97"/>
      <c r="C58" s="97"/>
      <c r="D58" s="98"/>
      <c r="E58" s="57"/>
    </row>
    <row r="59" spans="1:9" ht="13.5" hidden="1" thickBot="1" x14ac:dyDescent="0.25">
      <c r="A59" s="57"/>
      <c r="B59" s="57"/>
      <c r="C59" s="57"/>
      <c r="D59" s="57"/>
      <c r="E59" s="57"/>
    </row>
    <row r="60" spans="1:9" ht="13.5" hidden="1" thickBot="1" x14ac:dyDescent="0.25">
      <c r="A60" s="102" t="s">
        <v>10</v>
      </c>
      <c r="B60" s="104" t="s">
        <v>150</v>
      </c>
      <c r="C60" s="118" t="s">
        <v>153</v>
      </c>
      <c r="D60" s="104" t="s">
        <v>150</v>
      </c>
      <c r="E60" s="118" t="s">
        <v>153</v>
      </c>
      <c r="F60" s="104" t="s">
        <v>150</v>
      </c>
      <c r="G60" s="118" t="s">
        <v>153</v>
      </c>
      <c r="H60" s="104" t="s">
        <v>150</v>
      </c>
      <c r="I60" s="118" t="s">
        <v>153</v>
      </c>
    </row>
    <row r="61" spans="1:9" hidden="1" x14ac:dyDescent="0.2">
      <c r="A61" s="110">
        <v>2003</v>
      </c>
      <c r="B61" s="121">
        <f t="shared" ref="B61:I61" si="0">+B48-SUM(B9:B20)</f>
        <v>0</v>
      </c>
      <c r="C61" s="121">
        <f t="shared" si="0"/>
        <v>0</v>
      </c>
      <c r="D61" s="121">
        <f t="shared" si="0"/>
        <v>0</v>
      </c>
      <c r="E61" s="121">
        <f t="shared" si="0"/>
        <v>0</v>
      </c>
      <c r="F61" s="121">
        <f t="shared" si="0"/>
        <v>0</v>
      </c>
      <c r="G61" s="121">
        <f t="shared" si="0"/>
        <v>0</v>
      </c>
      <c r="H61" s="121">
        <f t="shared" si="0"/>
        <v>0</v>
      </c>
      <c r="I61" s="124">
        <f t="shared" si="0"/>
        <v>0</v>
      </c>
    </row>
    <row r="62" spans="1:9" hidden="1" x14ac:dyDescent="0.2">
      <c r="A62" s="112">
        <v>2004</v>
      </c>
      <c r="B62" s="125">
        <f t="shared" ref="B62:I62" si="1">+B49-SUM(B21:B32)</f>
        <v>0</v>
      </c>
      <c r="C62" s="125">
        <f t="shared" si="1"/>
        <v>0</v>
      </c>
      <c r="D62" s="125">
        <f t="shared" si="1"/>
        <v>0</v>
      </c>
      <c r="E62" s="125">
        <f t="shared" si="1"/>
        <v>0</v>
      </c>
      <c r="F62" s="125">
        <f t="shared" si="1"/>
        <v>0</v>
      </c>
      <c r="G62" s="125">
        <f t="shared" si="1"/>
        <v>0</v>
      </c>
      <c r="H62" s="125">
        <f t="shared" si="1"/>
        <v>0</v>
      </c>
      <c r="I62" s="128">
        <f t="shared" si="1"/>
        <v>0</v>
      </c>
    </row>
    <row r="63" spans="1:9" ht="13.5" hidden="1" thickBot="1" x14ac:dyDescent="0.25">
      <c r="A63" s="113">
        <v>2005</v>
      </c>
      <c r="B63" s="129">
        <f t="shared" ref="B63:I63" si="2">+B50-SUM(B33:B44)</f>
        <v>0</v>
      </c>
      <c r="C63" s="129">
        <f t="shared" si="2"/>
        <v>0</v>
      </c>
      <c r="D63" s="129">
        <f t="shared" si="2"/>
        <v>0</v>
      </c>
      <c r="E63" s="129">
        <f t="shared" si="2"/>
        <v>0</v>
      </c>
      <c r="F63" s="129">
        <f t="shared" si="2"/>
        <v>0</v>
      </c>
      <c r="G63" s="129">
        <f t="shared" si="2"/>
        <v>0</v>
      </c>
      <c r="H63" s="129">
        <f t="shared" si="2"/>
        <v>0</v>
      </c>
      <c r="I63" s="132">
        <f t="shared" si="2"/>
        <v>0</v>
      </c>
    </row>
    <row r="64" spans="1:9" hidden="1" x14ac:dyDescent="0.2">
      <c r="A64" s="110" t="str">
        <f>+A52</f>
        <v>ene-feb 2017</v>
      </c>
      <c r="B64" s="138">
        <f>+B52-(SUM(B33:INDEX(B33:B44,'parámetros e instrucciones'!$E$3)))</f>
        <v>0</v>
      </c>
      <c r="C64" s="138">
        <f>+C52-(SUM(C33:INDEX(C33:C44,'parámetros e instrucciones'!$E$3)))</f>
        <v>0</v>
      </c>
      <c r="D64" s="138">
        <f>+D52-(SUM(D33:INDEX(D33:D44,'parámetros e instrucciones'!$E$3)))</f>
        <v>0</v>
      </c>
      <c r="E64" s="138">
        <f>+E52-(SUM(E33:INDEX(E33:E44,'parámetros e instrucciones'!$E$3)))</f>
        <v>0</v>
      </c>
      <c r="F64" s="138">
        <f>+F52-(SUM(F33:INDEX(F33:F44,'parámetros e instrucciones'!$E$3)))</f>
        <v>0</v>
      </c>
      <c r="G64" s="138">
        <f>+G52-(SUM(G33:INDEX(G33:G44,'parámetros e instrucciones'!$E$3)))</f>
        <v>0</v>
      </c>
      <c r="H64" s="138">
        <f>+H52-(SUM(H33:INDEX(H33:H44,'parámetros e instrucciones'!$E$3)))</f>
        <v>0</v>
      </c>
      <c r="I64" s="138">
        <f>+I52-(SUM(I33:INDEX(I33:I44,'parámetros e instrucciones'!$E$3)))</f>
        <v>0</v>
      </c>
    </row>
    <row r="65" spans="1:9" ht="13.5" hidden="1" thickBot="1" x14ac:dyDescent="0.25">
      <c r="A65" s="113" t="str">
        <f>+A53</f>
        <v>ene-feb 2018</v>
      </c>
      <c r="B65" s="142">
        <f>+B53-(SUM(B46:INDEX(B46:B46,'parámetros e instrucciones'!$E$3)))</f>
        <v>0</v>
      </c>
      <c r="C65" s="142">
        <f>+C53-(SUM(C46:INDEX(C46:C46,'parámetros e instrucciones'!$E$3)))</f>
        <v>0</v>
      </c>
      <c r="D65" s="142">
        <f>+D53-(SUM(D46:INDEX(D46:D46,'parámetros e instrucciones'!$E$3)))</f>
        <v>0</v>
      </c>
      <c r="E65" s="142">
        <f>+E53-(SUM(E46:INDEX(E46:E46,'parámetros e instrucciones'!$E$3)))</f>
        <v>0</v>
      </c>
      <c r="F65" s="142">
        <f>+F53-(SUM(F46:INDEX(F46:F46,'parámetros e instrucciones'!$E$3)))</f>
        <v>0</v>
      </c>
      <c r="G65" s="142">
        <f>+G53-(SUM(G46:INDEX(G46:G46,'parámetros e instrucciones'!$E$3)))</f>
        <v>0</v>
      </c>
      <c r="H65" s="142">
        <f>+H53-(SUM(H46:INDEX(H46:H46,'parámetros e instrucciones'!$E$3)))</f>
        <v>0</v>
      </c>
      <c r="I65" s="142">
        <f>+I53-(SUM(I46:INDEX(I46:I46,'parámetros e instrucciones'!$E$3)))</f>
        <v>0</v>
      </c>
    </row>
    <row r="66" spans="1:9" hidden="1" x14ac:dyDescent="0.2"/>
    <row r="67" spans="1:9" hidden="1" x14ac:dyDescent="0.2"/>
    <row r="68" spans="1:9" hidden="1" x14ac:dyDescent="0.2"/>
    <row r="69" spans="1:9" hidden="1" x14ac:dyDescent="0.2"/>
    <row r="70" spans="1:9" hidden="1" x14ac:dyDescent="0.2"/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4" right="0.24" top="0.19" bottom="0.25" header="0" footer="0"/>
  <pageSetup paperSize="9" scale="7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26"/>
  <sheetViews>
    <sheetView showGridLines="0" zoomScale="75" workbookViewId="0">
      <selection activeCell="D32" sqref="D32"/>
    </sheetView>
  </sheetViews>
  <sheetFormatPr baseColWidth="10" defaultRowHeight="12.75" x14ac:dyDescent="0.2"/>
  <cols>
    <col min="1" max="2" width="17.42578125" style="52" customWidth="1"/>
    <col min="3" max="5" width="22.7109375" style="52" customWidth="1"/>
    <col min="6" max="6" width="23.42578125" style="52" customWidth="1"/>
    <col min="7" max="16384" width="11.42578125" style="52"/>
  </cols>
  <sheetData>
    <row r="1" spans="1:8" x14ac:dyDescent="0.2">
      <c r="A1" s="163" t="s">
        <v>148</v>
      </c>
      <c r="B1" s="163"/>
      <c r="C1" s="164"/>
      <c r="D1" s="164"/>
      <c r="E1" s="164"/>
      <c r="F1" s="164"/>
    </row>
    <row r="2" spans="1:8" x14ac:dyDescent="0.2">
      <c r="A2" s="163" t="s">
        <v>19</v>
      </c>
      <c r="B2" s="163"/>
      <c r="C2" s="164"/>
      <c r="D2" s="164"/>
      <c r="E2" s="164"/>
      <c r="F2" s="164"/>
    </row>
    <row r="3" spans="1:8" x14ac:dyDescent="0.2">
      <c r="A3" s="404" t="s">
        <v>249</v>
      </c>
      <c r="B3" s="404"/>
      <c r="C3" s="400"/>
      <c r="D3" s="400"/>
      <c r="E3" s="400"/>
      <c r="F3" s="400"/>
      <c r="G3" s="55"/>
      <c r="H3" s="55"/>
    </row>
    <row r="4" spans="1:8" x14ac:dyDescent="0.2">
      <c r="A4" s="404" t="s">
        <v>248</v>
      </c>
      <c r="B4" s="404"/>
      <c r="C4" s="400"/>
      <c r="D4" s="400"/>
      <c r="E4" s="400"/>
      <c r="F4" s="400"/>
      <c r="G4" s="55"/>
      <c r="H4" s="55"/>
    </row>
    <row r="5" spans="1:8" ht="13.5" thickBot="1" x14ac:dyDescent="0.25">
      <c r="A5" s="470"/>
      <c r="B5" s="470"/>
      <c r="C5" s="470"/>
      <c r="D5" s="470"/>
      <c r="E5" s="470"/>
      <c r="F5" s="470"/>
      <c r="G5" s="55"/>
      <c r="H5" s="55"/>
    </row>
    <row r="6" spans="1:8" ht="13.5" thickBot="1" x14ac:dyDescent="0.25">
      <c r="A6" s="404"/>
      <c r="B6" s="404"/>
      <c r="C6" s="404"/>
      <c r="D6" s="471" t="s">
        <v>22</v>
      </c>
      <c r="E6" s="472"/>
      <c r="F6" s="473"/>
      <c r="G6" s="55"/>
      <c r="H6" s="55"/>
    </row>
    <row r="7" spans="1:8" ht="13.5" thickBot="1" x14ac:dyDescent="0.25">
      <c r="A7" s="457" t="s">
        <v>10</v>
      </c>
      <c r="B7" s="496" t="s">
        <v>247</v>
      </c>
      <c r="C7" s="173" t="s">
        <v>253</v>
      </c>
      <c r="D7" s="474" t="s">
        <v>23</v>
      </c>
      <c r="E7" s="475" t="s">
        <v>23</v>
      </c>
      <c r="F7" s="476" t="s">
        <v>23</v>
      </c>
      <c r="G7" s="55"/>
      <c r="H7" s="55"/>
    </row>
    <row r="8" spans="1:8" x14ac:dyDescent="0.2">
      <c r="A8" s="219" t="s">
        <v>250</v>
      </c>
      <c r="B8" s="497"/>
      <c r="C8" s="477"/>
      <c r="D8" s="478"/>
      <c r="E8" s="479"/>
      <c r="F8" s="480"/>
      <c r="G8" s="55"/>
      <c r="H8" s="55"/>
    </row>
    <row r="9" spans="1:8" x14ac:dyDescent="0.2">
      <c r="A9" s="220" t="s">
        <v>251</v>
      </c>
      <c r="B9" s="498"/>
      <c r="C9" s="481"/>
      <c r="D9" s="482"/>
      <c r="E9" s="483"/>
      <c r="F9" s="484"/>
      <c r="G9" s="55"/>
      <c r="H9" s="55"/>
    </row>
    <row r="10" spans="1:8" x14ac:dyDescent="0.2">
      <c r="A10" s="220">
        <v>42735</v>
      </c>
      <c r="B10" s="499"/>
      <c r="C10" s="482"/>
      <c r="D10" s="482"/>
      <c r="E10" s="483"/>
      <c r="F10" s="484"/>
      <c r="G10" s="55"/>
      <c r="H10" s="55"/>
    </row>
    <row r="11" spans="1:8" ht="13.5" thickBot="1" x14ac:dyDescent="0.25">
      <c r="A11" s="221">
        <v>43100</v>
      </c>
      <c r="B11" s="500"/>
      <c r="C11" s="485"/>
      <c r="D11" s="486"/>
      <c r="E11" s="487"/>
      <c r="F11" s="488"/>
      <c r="G11" s="55"/>
      <c r="H11" s="55"/>
    </row>
    <row r="12" spans="1:8" x14ac:dyDescent="0.2">
      <c r="A12" s="219">
        <v>42794</v>
      </c>
      <c r="B12" s="497"/>
      <c r="C12" s="489"/>
      <c r="D12" s="489"/>
      <c r="E12" s="490"/>
      <c r="F12" s="491"/>
      <c r="G12" s="55"/>
      <c r="H12" s="55"/>
    </row>
    <row r="13" spans="1:8" ht="13.5" thickBot="1" x14ac:dyDescent="0.25">
      <c r="A13" s="492">
        <v>43159</v>
      </c>
      <c r="B13" s="501"/>
      <c r="C13" s="493"/>
      <c r="D13" s="493"/>
      <c r="E13" s="494"/>
      <c r="F13" s="495"/>
      <c r="G13" s="55"/>
      <c r="H13" s="55"/>
    </row>
    <row r="14" spans="1:8" x14ac:dyDescent="0.2">
      <c r="A14" s="55"/>
      <c r="B14" s="55"/>
      <c r="C14" s="55"/>
      <c r="D14" s="55"/>
      <c r="E14" s="55"/>
      <c r="F14" s="55"/>
      <c r="G14" s="55"/>
      <c r="H14" s="55"/>
    </row>
    <row r="16" spans="1:8" hidden="1" x14ac:dyDescent="0.2">
      <c r="A16" s="103" t="s">
        <v>162</v>
      </c>
      <c r="B16" s="103"/>
    </row>
    <row r="17" spans="1:7" ht="13.5" hidden="1" thickBot="1" x14ac:dyDescent="0.25"/>
    <row r="18" spans="1:7" ht="13.5" hidden="1" thickBot="1" x14ac:dyDescent="0.25">
      <c r="A18" s="102" t="s">
        <v>10</v>
      </c>
      <c r="B18" s="102"/>
      <c r="C18" s="224" t="str">
        <f>+B7</f>
        <v>CHINA</v>
      </c>
      <c r="D18" s="99"/>
      <c r="E18" s="99"/>
      <c r="F18" s="99"/>
      <c r="G18" s="55"/>
    </row>
    <row r="19" spans="1:7" hidden="1" x14ac:dyDescent="0.2">
      <c r="A19" s="110">
        <v>2003</v>
      </c>
      <c r="B19" s="110"/>
      <c r="C19" s="124">
        <f>+C9-(C8+'11- impo '!C57-'12Reventa'!B48)</f>
        <v>0</v>
      </c>
      <c r="D19" s="225"/>
      <c r="E19" s="225"/>
      <c r="F19" s="225"/>
      <c r="G19" s="55"/>
    </row>
    <row r="20" spans="1:7" hidden="1" x14ac:dyDescent="0.2">
      <c r="A20" s="112">
        <v>2004</v>
      </c>
      <c r="B20" s="112"/>
      <c r="C20" s="128">
        <f>+C10-(C9+'11- impo '!C58-'12Reventa'!B49)</f>
        <v>0</v>
      </c>
    </row>
    <row r="21" spans="1:7" ht="13.5" hidden="1" thickBot="1" x14ac:dyDescent="0.25">
      <c r="A21" s="113">
        <v>2005</v>
      </c>
      <c r="B21" s="113"/>
      <c r="C21" s="132">
        <f>+C11-(C10+'11- impo '!C59-'12Reventa'!B50)</f>
        <v>0</v>
      </c>
    </row>
    <row r="22" spans="1:7" hidden="1" x14ac:dyDescent="0.2">
      <c r="A22" s="110">
        <f>+A10</f>
        <v>42735</v>
      </c>
      <c r="B22" s="502"/>
      <c r="C22" s="138">
        <f>+C12-(C11+'11- impo '!C61-'12Reventa'!B52)</f>
        <v>0</v>
      </c>
    </row>
    <row r="23" spans="1:7" ht="13.5" hidden="1" thickBot="1" x14ac:dyDescent="0.25">
      <c r="A23" s="113">
        <f>+A11</f>
        <v>43100</v>
      </c>
      <c r="B23" s="113"/>
      <c r="C23" s="142">
        <f>+C13-(C12+'11- impo '!C62-'12Reventa'!B53)</f>
        <v>0</v>
      </c>
    </row>
    <row r="24" spans="1:7" hidden="1" x14ac:dyDescent="0.2">
      <c r="A24" s="212"/>
      <c r="B24" s="212"/>
      <c r="C24" s="212"/>
    </row>
    <row r="25" spans="1:7" hidden="1" x14ac:dyDescent="0.2">
      <c r="A25" s="212"/>
      <c r="B25" s="212"/>
      <c r="C25" s="212"/>
    </row>
    <row r="26" spans="1:7" hidden="1" x14ac:dyDescent="0.2">
      <c r="A26" s="212"/>
      <c r="B26" s="212"/>
      <c r="C26" s="212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6"/>
  <sheetViews>
    <sheetView showGridLines="0" tabSelected="1" zoomScale="75" workbookViewId="0">
      <selection activeCell="A46" sqref="A46"/>
    </sheetView>
  </sheetViews>
  <sheetFormatPr baseColWidth="10" defaultRowHeight="12.75" x14ac:dyDescent="0.2"/>
  <cols>
    <col min="1" max="1" width="14.570312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78" t="s">
        <v>95</v>
      </c>
      <c r="B1" s="178"/>
      <c r="C1" s="178"/>
      <c r="D1" s="178"/>
      <c r="E1" s="178"/>
      <c r="F1" s="178"/>
      <c r="G1" s="178"/>
    </row>
    <row r="2" spans="1:7" x14ac:dyDescent="0.2">
      <c r="A2" s="163" t="s">
        <v>82</v>
      </c>
      <c r="B2" s="164"/>
      <c r="C2" s="164"/>
      <c r="D2" s="164"/>
      <c r="E2" s="164"/>
      <c r="F2" s="164"/>
    </row>
    <row r="3" spans="1:7" x14ac:dyDescent="0.2">
      <c r="A3" s="402" t="str">
        <f>+'1.modelos'!A3</f>
        <v>TENAZAS</v>
      </c>
      <c r="B3" s="453"/>
      <c r="C3" s="453"/>
      <c r="D3" s="453"/>
      <c r="E3" s="453"/>
      <c r="F3" s="453"/>
      <c r="G3" s="195"/>
    </row>
    <row r="4" spans="1:7" x14ac:dyDescent="0.2">
      <c r="A4" s="163" t="s">
        <v>91</v>
      </c>
      <c r="B4" s="164"/>
      <c r="C4" s="164"/>
      <c r="D4" s="164"/>
      <c r="E4" s="164"/>
      <c r="F4" s="164"/>
    </row>
    <row r="5" spans="1:7" x14ac:dyDescent="0.2">
      <c r="A5" s="163" t="s">
        <v>83</v>
      </c>
      <c r="B5" s="164"/>
      <c r="C5" s="164"/>
      <c r="D5" s="164"/>
      <c r="E5" s="164"/>
      <c r="F5" s="164"/>
    </row>
    <row r="6" spans="1:7" ht="13.5" thickBot="1" x14ac:dyDescent="0.25">
      <c r="A6" s="163" t="s">
        <v>84</v>
      </c>
      <c r="B6" s="164"/>
      <c r="C6" s="164"/>
      <c r="D6" s="164"/>
      <c r="E6" s="164"/>
      <c r="F6" s="164"/>
    </row>
    <row r="7" spans="1:7" ht="12.75" customHeight="1" x14ac:dyDescent="0.2">
      <c r="A7" s="179" t="s">
        <v>9</v>
      </c>
      <c r="B7" s="179" t="s">
        <v>85</v>
      </c>
      <c r="C7" s="179" t="s">
        <v>86</v>
      </c>
      <c r="D7" s="179" t="s">
        <v>18</v>
      </c>
      <c r="E7" s="179" t="s">
        <v>101</v>
      </c>
      <c r="F7"/>
    </row>
    <row r="8" spans="1:7" ht="13.5" thickBot="1" x14ac:dyDescent="0.25">
      <c r="A8" s="196" t="s">
        <v>10</v>
      </c>
      <c r="B8" s="196" t="s">
        <v>87</v>
      </c>
      <c r="C8" s="196" t="s">
        <v>88</v>
      </c>
      <c r="D8" s="196" t="s">
        <v>89</v>
      </c>
      <c r="E8" s="196" t="s">
        <v>89</v>
      </c>
      <c r="F8"/>
    </row>
    <row r="9" spans="1:7" x14ac:dyDescent="0.2">
      <c r="A9" s="197">
        <f>+'12Reventa'!A9</f>
        <v>42005</v>
      </c>
      <c r="B9" s="198"/>
      <c r="C9" s="199"/>
      <c r="D9" s="200"/>
      <c r="E9" s="199"/>
      <c r="F9"/>
    </row>
    <row r="10" spans="1:7" x14ac:dyDescent="0.2">
      <c r="A10" s="201">
        <f>+'12Reventa'!A10</f>
        <v>42036</v>
      </c>
      <c r="B10" s="202"/>
      <c r="C10" s="175"/>
      <c r="D10" s="176"/>
      <c r="E10" s="175"/>
      <c r="F10"/>
    </row>
    <row r="11" spans="1:7" x14ac:dyDescent="0.2">
      <c r="A11" s="201">
        <f>+'12Reventa'!A11</f>
        <v>42064</v>
      </c>
      <c r="B11" s="202"/>
      <c r="C11" s="175"/>
      <c r="D11" s="176"/>
      <c r="E11" s="175"/>
      <c r="F11"/>
    </row>
    <row r="12" spans="1:7" x14ac:dyDescent="0.2">
      <c r="A12" s="201">
        <f>+'12Reventa'!A12</f>
        <v>42095</v>
      </c>
      <c r="B12" s="202"/>
      <c r="C12" s="175"/>
      <c r="D12" s="176"/>
      <c r="E12" s="175"/>
      <c r="F12"/>
    </row>
    <row r="13" spans="1:7" x14ac:dyDescent="0.2">
      <c r="A13" s="201">
        <f>+'12Reventa'!A13</f>
        <v>42125</v>
      </c>
      <c r="B13" s="175"/>
      <c r="C13" s="175"/>
      <c r="D13" s="176"/>
      <c r="E13" s="175"/>
      <c r="F13"/>
    </row>
    <row r="14" spans="1:7" x14ac:dyDescent="0.2">
      <c r="A14" s="201">
        <f>+'12Reventa'!A14</f>
        <v>42156</v>
      </c>
      <c r="B14" s="202"/>
      <c r="C14" s="175"/>
      <c r="D14" s="176"/>
      <c r="E14" s="175"/>
      <c r="F14"/>
    </row>
    <row r="15" spans="1:7" x14ac:dyDescent="0.2">
      <c r="A15" s="201">
        <f>+'12Reventa'!A15</f>
        <v>42186</v>
      </c>
      <c r="B15" s="175"/>
      <c r="C15" s="175"/>
      <c r="D15" s="176"/>
      <c r="E15" s="175"/>
      <c r="F15"/>
    </row>
    <row r="16" spans="1:7" x14ac:dyDescent="0.2">
      <c r="A16" s="201">
        <f>+'12Reventa'!A16</f>
        <v>42217</v>
      </c>
      <c r="B16" s="175"/>
      <c r="C16" s="175"/>
      <c r="D16" s="176"/>
      <c r="E16" s="175"/>
      <c r="F16"/>
    </row>
    <row r="17" spans="1:6" x14ac:dyDescent="0.2">
      <c r="A17" s="201">
        <f>+'12Reventa'!A17</f>
        <v>42248</v>
      </c>
      <c r="B17" s="175"/>
      <c r="C17" s="175"/>
      <c r="D17" s="176"/>
      <c r="E17" s="175"/>
      <c r="F17"/>
    </row>
    <row r="18" spans="1:6" x14ac:dyDescent="0.2">
      <c r="A18" s="201">
        <f>+'12Reventa'!A18</f>
        <v>42278</v>
      </c>
      <c r="B18" s="175"/>
      <c r="C18" s="175"/>
      <c r="D18" s="176"/>
      <c r="E18" s="175"/>
      <c r="F18"/>
    </row>
    <row r="19" spans="1:6" x14ac:dyDescent="0.2">
      <c r="A19" s="201">
        <f>+'12Reventa'!A19</f>
        <v>42309</v>
      </c>
      <c r="B19" s="175"/>
      <c r="C19" s="175"/>
      <c r="D19" s="176"/>
      <c r="E19" s="175"/>
      <c r="F19"/>
    </row>
    <row r="20" spans="1:6" ht="13.5" thickBot="1" x14ac:dyDescent="0.25">
      <c r="A20" s="203">
        <f>+'12Reventa'!A20</f>
        <v>42339</v>
      </c>
      <c r="B20" s="204"/>
      <c r="C20" s="204"/>
      <c r="D20" s="205"/>
      <c r="E20" s="204"/>
      <c r="F20"/>
    </row>
    <row r="21" spans="1:6" x14ac:dyDescent="0.2">
      <c r="A21" s="197">
        <f>+'12Reventa'!A21</f>
        <v>42370</v>
      </c>
      <c r="B21" s="199"/>
      <c r="C21" s="199"/>
      <c r="D21" s="176"/>
      <c r="E21" s="199"/>
      <c r="F21"/>
    </row>
    <row r="22" spans="1:6" x14ac:dyDescent="0.2">
      <c r="A22" s="201">
        <f>+'12Reventa'!A22</f>
        <v>42401</v>
      </c>
      <c r="B22" s="175"/>
      <c r="C22" s="175"/>
      <c r="D22" s="206"/>
      <c r="E22" s="175"/>
      <c r="F22"/>
    </row>
    <row r="23" spans="1:6" x14ac:dyDescent="0.2">
      <c r="A23" s="201">
        <f>+'12Reventa'!A23</f>
        <v>42430</v>
      </c>
      <c r="B23" s="175"/>
      <c r="C23" s="175"/>
      <c r="D23" s="176"/>
      <c r="E23" s="175"/>
      <c r="F23"/>
    </row>
    <row r="24" spans="1:6" x14ac:dyDescent="0.2">
      <c r="A24" s="201">
        <f>+'12Reventa'!A24</f>
        <v>42461</v>
      </c>
      <c r="B24" s="175"/>
      <c r="C24" s="175"/>
      <c r="D24" s="176"/>
      <c r="E24" s="175"/>
      <c r="F24"/>
    </row>
    <row r="25" spans="1:6" x14ac:dyDescent="0.2">
      <c r="A25" s="201">
        <f>+'12Reventa'!A25</f>
        <v>42491</v>
      </c>
      <c r="B25" s="175"/>
      <c r="C25" s="175"/>
      <c r="D25" s="176"/>
      <c r="E25" s="175"/>
      <c r="F25"/>
    </row>
    <row r="26" spans="1:6" x14ac:dyDescent="0.2">
      <c r="A26" s="201">
        <f>+'12Reventa'!A26</f>
        <v>42522</v>
      </c>
      <c r="B26" s="175"/>
      <c r="C26" s="175"/>
      <c r="D26" s="176"/>
      <c r="E26" s="175"/>
      <c r="F26"/>
    </row>
    <row r="27" spans="1:6" x14ac:dyDescent="0.2">
      <c r="A27" s="201">
        <f>+'12Reventa'!A27</f>
        <v>42552</v>
      </c>
      <c r="B27" s="175"/>
      <c r="C27" s="175"/>
      <c r="D27" s="176"/>
      <c r="E27" s="175"/>
      <c r="F27"/>
    </row>
    <row r="28" spans="1:6" x14ac:dyDescent="0.2">
      <c r="A28" s="201">
        <f>+'12Reventa'!A28</f>
        <v>42583</v>
      </c>
      <c r="B28" s="175"/>
      <c r="C28" s="175"/>
      <c r="D28" s="176"/>
      <c r="E28" s="175"/>
      <c r="F28"/>
    </row>
    <row r="29" spans="1:6" x14ac:dyDescent="0.2">
      <c r="A29" s="201">
        <f>+'12Reventa'!A29</f>
        <v>42614</v>
      </c>
      <c r="B29" s="175"/>
      <c r="C29" s="175"/>
      <c r="D29" s="176"/>
      <c r="E29" s="175"/>
      <c r="F29"/>
    </row>
    <row r="30" spans="1:6" x14ac:dyDescent="0.2">
      <c r="A30" s="201">
        <f>+'12Reventa'!A30</f>
        <v>42644</v>
      </c>
      <c r="B30" s="175"/>
      <c r="C30" s="175"/>
      <c r="D30" s="176"/>
      <c r="E30" s="175"/>
      <c r="F30"/>
    </row>
    <row r="31" spans="1:6" x14ac:dyDescent="0.2">
      <c r="A31" s="201">
        <f>+'12Reventa'!A31</f>
        <v>42675</v>
      </c>
      <c r="B31" s="175"/>
      <c r="C31" s="175"/>
      <c r="D31" s="176"/>
      <c r="E31" s="175"/>
      <c r="F31"/>
    </row>
    <row r="32" spans="1:6" ht="13.5" thickBot="1" x14ac:dyDescent="0.25">
      <c r="A32" s="203">
        <f>+'12Reventa'!A32</f>
        <v>42705</v>
      </c>
      <c r="B32" s="204"/>
      <c r="C32" s="204"/>
      <c r="D32" s="207"/>
      <c r="E32" s="204"/>
      <c r="F32"/>
    </row>
    <row r="33" spans="1:6" x14ac:dyDescent="0.2">
      <c r="A33" s="197">
        <f>+'12Reventa'!A33</f>
        <v>42736</v>
      </c>
      <c r="B33" s="199"/>
      <c r="C33" s="208"/>
      <c r="D33" s="198"/>
      <c r="E33" s="199"/>
      <c r="F33"/>
    </row>
    <row r="34" spans="1:6" x14ac:dyDescent="0.2">
      <c r="A34" s="201">
        <f>+'12Reventa'!A34</f>
        <v>42767</v>
      </c>
      <c r="B34" s="175"/>
      <c r="C34" s="151"/>
      <c r="D34" s="202"/>
      <c r="E34" s="175"/>
      <c r="F34"/>
    </row>
    <row r="35" spans="1:6" x14ac:dyDescent="0.2">
      <c r="A35" s="201">
        <f>+'12Reventa'!A35</f>
        <v>42795</v>
      </c>
      <c r="B35" s="175"/>
      <c r="C35" s="151"/>
      <c r="D35" s="202"/>
      <c r="E35" s="175"/>
      <c r="F35"/>
    </row>
    <row r="36" spans="1:6" x14ac:dyDescent="0.2">
      <c r="A36" s="201">
        <f>+'12Reventa'!A36</f>
        <v>42826</v>
      </c>
      <c r="B36" s="175"/>
      <c r="C36" s="151"/>
      <c r="D36" s="202"/>
      <c r="E36" s="175"/>
      <c r="F36"/>
    </row>
    <row r="37" spans="1:6" x14ac:dyDescent="0.2">
      <c r="A37" s="201">
        <f>+'12Reventa'!A37</f>
        <v>42856</v>
      </c>
      <c r="B37" s="175"/>
      <c r="C37" s="151"/>
      <c r="D37" s="202"/>
      <c r="E37" s="175"/>
      <c r="F37"/>
    </row>
    <row r="38" spans="1:6" x14ac:dyDescent="0.2">
      <c r="A38" s="201">
        <f>+'12Reventa'!A38</f>
        <v>42887</v>
      </c>
      <c r="B38" s="175"/>
      <c r="C38" s="151"/>
      <c r="D38" s="202"/>
      <c r="E38" s="175"/>
      <c r="F38"/>
    </row>
    <row r="39" spans="1:6" x14ac:dyDescent="0.2">
      <c r="A39" s="201">
        <f>+'12Reventa'!A39</f>
        <v>42917</v>
      </c>
      <c r="B39" s="175"/>
      <c r="C39" s="151"/>
      <c r="D39" s="202"/>
      <c r="E39" s="175"/>
      <c r="F39"/>
    </row>
    <row r="40" spans="1:6" x14ac:dyDescent="0.2">
      <c r="A40" s="201">
        <f>+'12Reventa'!A40</f>
        <v>42948</v>
      </c>
      <c r="B40" s="175"/>
      <c r="C40" s="151"/>
      <c r="D40" s="202"/>
      <c r="E40" s="175"/>
      <c r="F40"/>
    </row>
    <row r="41" spans="1:6" x14ac:dyDescent="0.2">
      <c r="A41" s="201">
        <f>+'12Reventa'!A41</f>
        <v>42979</v>
      </c>
      <c r="B41" s="175"/>
      <c r="C41" s="151"/>
      <c r="D41" s="202"/>
      <c r="E41" s="175"/>
      <c r="F41"/>
    </row>
    <row r="42" spans="1:6" x14ac:dyDescent="0.2">
      <c r="A42" s="201">
        <f>+'12Reventa'!A42</f>
        <v>43009</v>
      </c>
      <c r="B42" s="175"/>
      <c r="C42" s="151"/>
      <c r="D42" s="202"/>
      <c r="E42" s="175"/>
      <c r="F42"/>
    </row>
    <row r="43" spans="1:6" x14ac:dyDescent="0.2">
      <c r="A43" s="201">
        <f>+'12Reventa'!A43</f>
        <v>43040</v>
      </c>
      <c r="B43" s="175"/>
      <c r="C43" s="151"/>
      <c r="D43" s="202"/>
      <c r="E43" s="175"/>
      <c r="F43"/>
    </row>
    <row r="44" spans="1:6" ht="13.5" thickBot="1" x14ac:dyDescent="0.25">
      <c r="A44" s="203">
        <f>+'12Reventa'!A44</f>
        <v>43070</v>
      </c>
      <c r="B44" s="204"/>
      <c r="C44" s="209"/>
      <c r="D44" s="210"/>
      <c r="E44" s="204"/>
      <c r="F44"/>
    </row>
    <row r="45" spans="1:6" ht="13.5" thickBot="1" x14ac:dyDescent="0.25">
      <c r="A45" s="197">
        <f>+'12Reventa'!A45</f>
        <v>43101</v>
      </c>
      <c r="B45" s="199"/>
      <c r="C45" s="208"/>
      <c r="D45" s="198"/>
      <c r="E45" s="199"/>
      <c r="F45"/>
    </row>
    <row r="46" spans="1:6" x14ac:dyDescent="0.2">
      <c r="A46" s="197">
        <v>43132</v>
      </c>
      <c r="B46" s="175"/>
      <c r="C46" s="151"/>
      <c r="D46" s="202"/>
      <c r="E46" s="175"/>
      <c r="F46"/>
    </row>
    <row r="47" spans="1:6" hidden="1" x14ac:dyDescent="0.2">
      <c r="A47" s="201" t="e">
        <f>+'12Reventa'!#REF!</f>
        <v>#REF!</v>
      </c>
      <c r="B47" s="175"/>
      <c r="C47" s="151"/>
      <c r="D47" s="202"/>
      <c r="E47" s="175"/>
      <c r="F47"/>
    </row>
    <row r="48" spans="1:6" hidden="1" x14ac:dyDescent="0.2">
      <c r="A48" s="201" t="e">
        <f>+'12Reventa'!#REF!</f>
        <v>#REF!</v>
      </c>
      <c r="B48" s="175"/>
      <c r="C48" s="151"/>
      <c r="D48" s="202"/>
      <c r="E48" s="175"/>
      <c r="F48"/>
    </row>
    <row r="49" spans="1:6" hidden="1" x14ac:dyDescent="0.2">
      <c r="A49" s="201" t="e">
        <f>+'12Reventa'!#REF!</f>
        <v>#REF!</v>
      </c>
      <c r="B49" s="175"/>
      <c r="C49" s="151"/>
      <c r="D49" s="202"/>
      <c r="E49" s="175"/>
      <c r="F49"/>
    </row>
    <row r="50" spans="1:6" hidden="1" x14ac:dyDescent="0.2">
      <c r="A50" s="201" t="e">
        <f>+'12Reventa'!#REF!</f>
        <v>#REF!</v>
      </c>
      <c r="B50" s="175"/>
      <c r="C50" s="151"/>
      <c r="D50" s="202"/>
      <c r="E50" s="175"/>
      <c r="F50"/>
    </row>
    <row r="51" spans="1:6" hidden="1" x14ac:dyDescent="0.2">
      <c r="A51" s="201" t="e">
        <f>+'12Reventa'!#REF!</f>
        <v>#REF!</v>
      </c>
      <c r="B51" s="175"/>
      <c r="C51" s="151"/>
      <c r="D51" s="202"/>
      <c r="E51" s="175"/>
      <c r="F51"/>
    </row>
    <row r="52" spans="1:6" hidden="1" x14ac:dyDescent="0.2">
      <c r="A52" s="201" t="e">
        <f>+'12Reventa'!#REF!</f>
        <v>#REF!</v>
      </c>
      <c r="B52" s="175"/>
      <c r="C52" s="151"/>
      <c r="D52" s="202"/>
      <c r="E52" s="175"/>
      <c r="F52"/>
    </row>
    <row r="53" spans="1:6" hidden="1" x14ac:dyDescent="0.2">
      <c r="A53" s="201" t="e">
        <f>+'12Reventa'!#REF!</f>
        <v>#REF!</v>
      </c>
      <c r="B53" s="175"/>
      <c r="C53" s="151"/>
      <c r="D53" s="202"/>
      <c r="E53" s="175"/>
      <c r="F53"/>
    </row>
    <row r="54" spans="1:6" hidden="1" x14ac:dyDescent="0.2">
      <c r="A54" s="201" t="e">
        <f>+'12Reventa'!#REF!</f>
        <v>#REF!</v>
      </c>
      <c r="B54" s="175"/>
      <c r="C54" s="151"/>
      <c r="D54" s="202"/>
      <c r="E54" s="175"/>
      <c r="F54"/>
    </row>
    <row r="55" spans="1:6" ht="13.5" hidden="1" thickBot="1" x14ac:dyDescent="0.25">
      <c r="A55" s="203" t="e">
        <f>+'12Reventa'!#REF!</f>
        <v>#REF!</v>
      </c>
      <c r="B55" s="204"/>
      <c r="C55" s="209"/>
      <c r="D55" s="210"/>
      <c r="E55" s="204"/>
      <c r="F55"/>
    </row>
    <row r="56" spans="1:6" ht="13.5" thickBot="1" x14ac:dyDescent="0.25">
      <c r="A56" s="211"/>
      <c r="B56" s="212"/>
      <c r="C56" s="212"/>
      <c r="D56" s="213"/>
      <c r="E56" s="212"/>
      <c r="F56"/>
    </row>
    <row r="57" spans="1:6" x14ac:dyDescent="0.2">
      <c r="A57" s="214">
        <f>+'11- impo '!A57</f>
        <v>2015</v>
      </c>
      <c r="B57" s="199"/>
      <c r="C57" s="199"/>
      <c r="D57" s="199"/>
      <c r="E57" s="199"/>
      <c r="F57"/>
    </row>
    <row r="58" spans="1:6" x14ac:dyDescent="0.2">
      <c r="A58" s="215">
        <f>+'11- impo '!A58</f>
        <v>2016</v>
      </c>
      <c r="B58" s="175"/>
      <c r="C58" s="175"/>
      <c r="D58" s="175"/>
      <c r="E58" s="175"/>
      <c r="F58"/>
    </row>
    <row r="59" spans="1:6" ht="13.5" thickBot="1" x14ac:dyDescent="0.25">
      <c r="A59" s="216">
        <f>+'11- impo '!A59</f>
        <v>2017</v>
      </c>
      <c r="B59" s="204"/>
      <c r="C59" s="204"/>
      <c r="D59" s="204"/>
      <c r="E59" s="204"/>
      <c r="F59"/>
    </row>
    <row r="60" spans="1:6" ht="13.5" thickBot="1" x14ac:dyDescent="0.25">
      <c r="A60" s="217"/>
      <c r="B60" s="212"/>
      <c r="C60" s="212"/>
      <c r="D60" s="212"/>
      <c r="E60" s="212"/>
      <c r="F60"/>
    </row>
    <row r="61" spans="1:6" x14ac:dyDescent="0.2">
      <c r="A61" s="197" t="str">
        <f>+'11- impo '!A61</f>
        <v>ene-feb 2017</v>
      </c>
      <c r="B61" s="199"/>
      <c r="C61" s="199"/>
      <c r="D61" s="199"/>
      <c r="E61" s="199"/>
      <c r="F61"/>
    </row>
    <row r="62" spans="1:6" ht="13.5" thickBot="1" x14ac:dyDescent="0.25">
      <c r="A62" s="203" t="str">
        <f>+'11- impo '!A62</f>
        <v>ene-feb 2018</v>
      </c>
      <c r="B62" s="204"/>
      <c r="C62" s="204"/>
      <c r="D62" s="204"/>
      <c r="E62" s="204"/>
      <c r="F62"/>
    </row>
    <row r="63" spans="1:6" x14ac:dyDescent="0.2">
      <c r="A63" s="211"/>
    </row>
    <row r="64" spans="1:6" x14ac:dyDescent="0.2">
      <c r="A64" s="218" t="s">
        <v>90</v>
      </c>
    </row>
    <row r="65" spans="1:6" x14ac:dyDescent="0.2">
      <c r="A65" s="190"/>
    </row>
    <row r="66" spans="1:6" hidden="1" x14ac:dyDescent="0.2">
      <c r="A66" s="190"/>
      <c r="E66" s="212"/>
      <c r="F66" s="212"/>
    </row>
    <row r="67" spans="1:6" hidden="1" x14ac:dyDescent="0.2">
      <c r="A67" s="97" t="s">
        <v>158</v>
      </c>
      <c r="B67" s="98"/>
      <c r="C67" s="57"/>
    </row>
    <row r="68" spans="1:6" ht="13.5" hidden="1" thickBot="1" x14ac:dyDescent="0.25">
      <c r="A68" s="57"/>
      <c r="B68" s="57"/>
      <c r="C68" s="57"/>
    </row>
    <row r="69" spans="1:6" ht="13.5" hidden="1" thickBot="1" x14ac:dyDescent="0.25">
      <c r="A69" s="102" t="s">
        <v>10</v>
      </c>
      <c r="C69" s="107" t="s">
        <v>150</v>
      </c>
      <c r="D69" s="109" t="s">
        <v>127</v>
      </c>
    </row>
    <row r="70" spans="1:6" hidden="1" x14ac:dyDescent="0.2">
      <c r="A70" s="110">
        <v>2003</v>
      </c>
      <c r="C70" s="121">
        <f>+C57-SUM(C8:C19)</f>
        <v>0</v>
      </c>
      <c r="D70" s="124">
        <f>+D57-SUM(D8:D19)</f>
        <v>0</v>
      </c>
    </row>
    <row r="71" spans="1:6" hidden="1" x14ac:dyDescent="0.2">
      <c r="A71" s="112">
        <v>2004</v>
      </c>
      <c r="C71" s="125">
        <f>+C58-SUM(C20:C31)</f>
        <v>0</v>
      </c>
      <c r="D71" s="128">
        <f>+D58-SUM(D20:D31)</f>
        <v>0</v>
      </c>
    </row>
    <row r="72" spans="1:6" ht="13.5" hidden="1" thickBot="1" x14ac:dyDescent="0.25">
      <c r="A72" s="113">
        <v>2005</v>
      </c>
      <c r="C72" s="129">
        <f>+C59-SUM(C32:C43)</f>
        <v>0</v>
      </c>
      <c r="D72" s="132">
        <f>+D59-SUM(D32:D43)</f>
        <v>0</v>
      </c>
    </row>
    <row r="73" spans="1:6" hidden="1" x14ac:dyDescent="0.2">
      <c r="A73" s="110" t="str">
        <f>+A61</f>
        <v>ene-feb 2017</v>
      </c>
      <c r="C73" s="138">
        <f>+C61-(SUM(C32:INDEX(C32:C43,'parámetros e instrucciones'!$E$3)))</f>
        <v>0</v>
      </c>
      <c r="D73" s="138">
        <f>+D61-(SUM(D32:INDEX(D32:D43,'parámetros e instrucciones'!$E$3)))</f>
        <v>0</v>
      </c>
    </row>
    <row r="74" spans="1:6" ht="13.5" hidden="1" thickBot="1" x14ac:dyDescent="0.25">
      <c r="A74" s="113" t="str">
        <f>+A62</f>
        <v>ene-feb 2018</v>
      </c>
      <c r="C74" s="142">
        <f>+C62-(SUM(C44:INDEX(C44:C55,'parámetros e instrucciones'!$E$3)))</f>
        <v>0</v>
      </c>
      <c r="D74" s="142">
        <f>+D62-(SUM(D44:INDEX(D44:D55,'parámetros e instrucciones'!$E$3)))</f>
        <v>0</v>
      </c>
    </row>
    <row r="75" spans="1:6" hidden="1" x14ac:dyDescent="0.2"/>
    <row r="76" spans="1:6" hidden="1" x14ac:dyDescent="0.2"/>
  </sheetData>
  <sheetProtection password="CA79" sheet="1" objects="1" scenarios="1"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62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94</v>
      </c>
      <c r="B1" s="3"/>
    </row>
    <row r="2" spans="1:2" ht="13.5" thickBot="1" x14ac:dyDescent="0.25">
      <c r="A2" s="2" t="s">
        <v>52</v>
      </c>
      <c r="B2" s="3"/>
    </row>
    <row r="3" spans="1:2" x14ac:dyDescent="0.2">
      <c r="A3" s="4" t="s">
        <v>10</v>
      </c>
      <c r="B3" s="14" t="s">
        <v>53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71" t="s">
        <v>95</v>
      </c>
      <c r="B2" s="571"/>
      <c r="C2" s="571"/>
      <c r="D2" s="571"/>
    </row>
    <row r="3" spans="1:4" x14ac:dyDescent="0.2">
      <c r="A3" s="571" t="s">
        <v>96</v>
      </c>
      <c r="B3" s="571"/>
      <c r="C3" s="571"/>
      <c r="D3" s="571"/>
    </row>
    <row r="4" spans="1:4" x14ac:dyDescent="0.2">
      <c r="A4" s="572" t="s">
        <v>2</v>
      </c>
      <c r="B4" s="572"/>
      <c r="C4" s="572"/>
      <c r="D4" s="572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33</v>
      </c>
      <c r="B6" s="21" t="s">
        <v>97</v>
      </c>
      <c r="C6" s="22" t="s">
        <v>98</v>
      </c>
      <c r="D6" s="23" t="s">
        <v>99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24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5" workbookViewId="0">
      <selection activeCell="Q13" sqref="Q13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63" t="s">
        <v>1</v>
      </c>
      <c r="B1" s="164"/>
      <c r="C1" s="164"/>
      <c r="D1" s="164"/>
      <c r="E1" s="164"/>
      <c r="F1" s="164"/>
    </row>
    <row r="2" spans="1:6" x14ac:dyDescent="0.2">
      <c r="A2" s="399" t="s">
        <v>117</v>
      </c>
      <c r="B2" s="400"/>
      <c r="C2" s="400"/>
      <c r="D2" s="400"/>
      <c r="E2" s="400"/>
      <c r="F2" s="400"/>
    </row>
    <row r="3" spans="1:6" x14ac:dyDescent="0.2">
      <c r="A3" s="402" t="s">
        <v>229</v>
      </c>
      <c r="B3" s="401"/>
      <c r="C3" s="400"/>
      <c r="D3" s="400"/>
      <c r="E3" s="400"/>
      <c r="F3" s="400"/>
    </row>
    <row r="4" spans="1:6" hidden="1" x14ac:dyDescent="0.2">
      <c r="A4" s="163"/>
      <c r="B4" s="164"/>
      <c r="C4" s="164"/>
      <c r="D4" s="164"/>
      <c r="E4" s="164"/>
      <c r="F4" s="164"/>
    </row>
    <row r="5" spans="1:6" hidden="1" x14ac:dyDescent="0.2">
      <c r="A5" s="163"/>
      <c r="B5" s="164"/>
      <c r="C5" s="164"/>
      <c r="D5" s="164"/>
      <c r="E5" s="164"/>
      <c r="F5" s="164"/>
    </row>
    <row r="6" spans="1:6" x14ac:dyDescent="0.2">
      <c r="A6" s="163"/>
      <c r="B6" s="164"/>
      <c r="C6" s="164"/>
      <c r="D6" s="164"/>
      <c r="E6" s="164"/>
      <c r="F6" s="164"/>
    </row>
    <row r="7" spans="1:6" x14ac:dyDescent="0.2">
      <c r="A7" s="163"/>
      <c r="B7" s="164"/>
      <c r="C7" s="164"/>
      <c r="D7" s="164"/>
      <c r="E7" s="164"/>
      <c r="F7" s="164"/>
    </row>
    <row r="8" spans="1:6" x14ac:dyDescent="0.2">
      <c r="A8" s="163"/>
      <c r="B8" s="164"/>
      <c r="C8" s="164"/>
      <c r="D8" s="164"/>
      <c r="E8" s="164"/>
      <c r="F8" s="164"/>
    </row>
    <row r="9" spans="1:6" ht="13.5" thickBot="1" x14ac:dyDescent="0.25">
      <c r="A9" s="164"/>
      <c r="B9" s="163"/>
      <c r="C9" s="164"/>
      <c r="D9" s="164"/>
      <c r="E9" s="164"/>
      <c r="F9" s="164"/>
    </row>
    <row r="10" spans="1:6" ht="28.5" customHeight="1" thickBot="1" x14ac:dyDescent="0.25">
      <c r="A10" s="165" t="s">
        <v>3</v>
      </c>
      <c r="B10" s="166" t="s">
        <v>4</v>
      </c>
      <c r="C10" s="403">
        <v>2015</v>
      </c>
      <c r="D10" s="403">
        <v>2016</v>
      </c>
      <c r="E10" s="403">
        <v>2018</v>
      </c>
      <c r="F10" s="381" t="s">
        <v>230</v>
      </c>
    </row>
    <row r="11" spans="1:6" x14ac:dyDescent="0.2">
      <c r="A11" s="167" t="s">
        <v>5</v>
      </c>
      <c r="B11" s="512"/>
      <c r="C11" s="513" t="s">
        <v>222</v>
      </c>
      <c r="D11" s="513" t="s">
        <v>222</v>
      </c>
      <c r="E11" s="513" t="s">
        <v>222</v>
      </c>
      <c r="F11" s="513" t="s">
        <v>222</v>
      </c>
    </row>
    <row r="12" spans="1:6" x14ac:dyDescent="0.2">
      <c r="A12" s="168"/>
      <c r="B12" s="511"/>
      <c r="C12" s="514"/>
      <c r="D12" s="514"/>
      <c r="E12" s="514"/>
      <c r="F12" s="514"/>
    </row>
    <row r="13" spans="1:6" x14ac:dyDescent="0.2">
      <c r="A13" s="168"/>
      <c r="B13" s="510"/>
      <c r="C13" s="514"/>
      <c r="D13" s="514"/>
      <c r="E13" s="514"/>
      <c r="F13" s="514"/>
    </row>
    <row r="14" spans="1:6" x14ac:dyDescent="0.2">
      <c r="A14" s="168"/>
      <c r="B14" s="511"/>
      <c r="C14" s="514"/>
      <c r="D14" s="514"/>
      <c r="E14" s="514"/>
      <c r="F14" s="514"/>
    </row>
    <row r="15" spans="1:6" x14ac:dyDescent="0.2">
      <c r="A15" s="168"/>
      <c r="B15" s="510"/>
      <c r="C15" s="514"/>
      <c r="D15" s="514"/>
      <c r="E15" s="514"/>
      <c r="F15" s="514"/>
    </row>
    <row r="16" spans="1:6" ht="13.5" thickBot="1" x14ac:dyDescent="0.25">
      <c r="A16" s="169"/>
      <c r="B16" s="516"/>
      <c r="C16" s="515"/>
      <c r="D16" s="515"/>
      <c r="E16" s="515"/>
      <c r="F16" s="515"/>
    </row>
    <row r="17" spans="1:6" x14ac:dyDescent="0.2">
      <c r="A17" s="167" t="s">
        <v>6</v>
      </c>
      <c r="B17" s="512"/>
      <c r="C17" s="513" t="s">
        <v>222</v>
      </c>
      <c r="D17" s="513" t="s">
        <v>222</v>
      </c>
      <c r="E17" s="513" t="s">
        <v>222</v>
      </c>
      <c r="F17" s="513" t="s">
        <v>222</v>
      </c>
    </row>
    <row r="18" spans="1:6" x14ac:dyDescent="0.2">
      <c r="A18" s="168"/>
      <c r="B18" s="511"/>
      <c r="C18" s="514"/>
      <c r="D18" s="514"/>
      <c r="E18" s="514"/>
      <c r="F18" s="514"/>
    </row>
    <row r="19" spans="1:6" x14ac:dyDescent="0.2">
      <c r="A19" s="168"/>
      <c r="B19" s="510"/>
      <c r="C19" s="514"/>
      <c r="D19" s="514"/>
      <c r="E19" s="514"/>
      <c r="F19" s="514"/>
    </row>
    <row r="20" spans="1:6" x14ac:dyDescent="0.2">
      <c r="A20" s="168"/>
      <c r="B20" s="511"/>
      <c r="C20" s="514"/>
      <c r="D20" s="514"/>
      <c r="E20" s="514"/>
      <c r="F20" s="514"/>
    </row>
    <row r="21" spans="1:6" x14ac:dyDescent="0.2">
      <c r="A21" s="168"/>
      <c r="B21" s="510"/>
      <c r="C21" s="514"/>
      <c r="D21" s="514"/>
      <c r="E21" s="514"/>
      <c r="F21" s="514"/>
    </row>
    <row r="22" spans="1:6" ht="13.5" thickBot="1" x14ac:dyDescent="0.25">
      <c r="A22" s="169"/>
      <c r="B22" s="516"/>
      <c r="C22" s="515"/>
      <c r="D22" s="515"/>
      <c r="E22" s="515"/>
      <c r="F22" s="515"/>
    </row>
    <row r="23" spans="1:6" x14ac:dyDescent="0.2">
      <c r="A23" s="167" t="s">
        <v>7</v>
      </c>
      <c r="B23" s="512"/>
      <c r="C23" s="513" t="s">
        <v>222</v>
      </c>
      <c r="D23" s="513" t="s">
        <v>222</v>
      </c>
      <c r="E23" s="513" t="s">
        <v>222</v>
      </c>
      <c r="F23" s="513" t="s">
        <v>222</v>
      </c>
    </row>
    <row r="24" spans="1:6" x14ac:dyDescent="0.2">
      <c r="A24" s="168"/>
      <c r="B24" s="511"/>
      <c r="C24" s="514"/>
      <c r="D24" s="514"/>
      <c r="E24" s="514"/>
      <c r="F24" s="514"/>
    </row>
    <row r="25" spans="1:6" x14ac:dyDescent="0.2">
      <c r="A25" s="168"/>
      <c r="B25" s="510"/>
      <c r="C25" s="514"/>
      <c r="D25" s="514"/>
      <c r="E25" s="514"/>
      <c r="F25" s="514"/>
    </row>
    <row r="26" spans="1:6" x14ac:dyDescent="0.2">
      <c r="A26" s="168"/>
      <c r="B26" s="511"/>
      <c r="C26" s="514"/>
      <c r="D26" s="514"/>
      <c r="E26" s="514"/>
      <c r="F26" s="514"/>
    </row>
    <row r="27" spans="1:6" x14ac:dyDescent="0.2">
      <c r="A27" s="168"/>
      <c r="B27" s="510"/>
      <c r="C27" s="514"/>
      <c r="D27" s="514"/>
      <c r="E27" s="514"/>
      <c r="F27" s="514"/>
    </row>
    <row r="28" spans="1:6" ht="13.5" thickBot="1" x14ac:dyDescent="0.25">
      <c r="A28" s="169"/>
      <c r="B28" s="516"/>
      <c r="C28" s="515"/>
      <c r="D28" s="515"/>
      <c r="E28" s="515"/>
      <c r="F28" s="515"/>
    </row>
    <row r="29" spans="1:6" x14ac:dyDescent="0.2">
      <c r="A29" s="167" t="s">
        <v>198</v>
      </c>
      <c r="B29" s="512"/>
      <c r="C29" s="513" t="s">
        <v>222</v>
      </c>
      <c r="D29" s="513" t="s">
        <v>222</v>
      </c>
      <c r="E29" s="513" t="s">
        <v>222</v>
      </c>
      <c r="F29" s="513" t="s">
        <v>222</v>
      </c>
    </row>
    <row r="30" spans="1:6" x14ac:dyDescent="0.2">
      <c r="A30" s="168"/>
      <c r="B30" s="511"/>
      <c r="C30" s="514"/>
      <c r="D30" s="514"/>
      <c r="E30" s="514"/>
      <c r="F30" s="514"/>
    </row>
    <row r="31" spans="1:6" x14ac:dyDescent="0.2">
      <c r="A31" s="168"/>
      <c r="B31" s="510"/>
      <c r="C31" s="514"/>
      <c r="D31" s="514"/>
      <c r="E31" s="514"/>
      <c r="F31" s="514"/>
    </row>
    <row r="32" spans="1:6" x14ac:dyDescent="0.2">
      <c r="A32" s="168"/>
      <c r="B32" s="511"/>
      <c r="C32" s="514"/>
      <c r="D32" s="514"/>
      <c r="E32" s="514"/>
      <c r="F32" s="514"/>
    </row>
    <row r="33" spans="1:6" x14ac:dyDescent="0.2">
      <c r="A33" s="168"/>
      <c r="B33" s="510"/>
      <c r="C33" s="514"/>
      <c r="D33" s="514"/>
      <c r="E33" s="514"/>
      <c r="F33" s="514"/>
    </row>
    <row r="34" spans="1:6" ht="13.5" thickBot="1" x14ac:dyDescent="0.25">
      <c r="A34" s="169"/>
      <c r="B34" s="516"/>
      <c r="C34" s="515"/>
      <c r="D34" s="515"/>
      <c r="E34" s="515"/>
      <c r="F34" s="515"/>
    </row>
    <row r="35" spans="1:6" x14ac:dyDescent="0.2">
      <c r="A35" s="167" t="s">
        <v>199</v>
      </c>
      <c r="B35" s="512"/>
      <c r="C35" s="513" t="s">
        <v>222</v>
      </c>
      <c r="D35" s="513" t="s">
        <v>222</v>
      </c>
      <c r="E35" s="513" t="s">
        <v>222</v>
      </c>
      <c r="F35" s="513" t="s">
        <v>222</v>
      </c>
    </row>
    <row r="36" spans="1:6" x14ac:dyDescent="0.2">
      <c r="A36" s="168"/>
      <c r="B36" s="511"/>
      <c r="C36" s="514"/>
      <c r="D36" s="514"/>
      <c r="E36" s="514"/>
      <c r="F36" s="514"/>
    </row>
    <row r="37" spans="1:6" x14ac:dyDescent="0.2">
      <c r="A37" s="168"/>
      <c r="B37" s="510"/>
      <c r="C37" s="514"/>
      <c r="D37" s="514"/>
      <c r="E37" s="514"/>
      <c r="F37" s="514"/>
    </row>
    <row r="38" spans="1:6" x14ac:dyDescent="0.2">
      <c r="A38" s="168"/>
      <c r="B38" s="511"/>
      <c r="C38" s="514"/>
      <c r="D38" s="514"/>
      <c r="E38" s="514"/>
      <c r="F38" s="514"/>
    </row>
    <row r="39" spans="1:6" x14ac:dyDescent="0.2">
      <c r="A39" s="168"/>
      <c r="B39" s="510"/>
      <c r="C39" s="514"/>
      <c r="D39" s="514"/>
      <c r="E39" s="514"/>
      <c r="F39" s="514"/>
    </row>
    <row r="40" spans="1:6" ht="13.5" thickBot="1" x14ac:dyDescent="0.25">
      <c r="A40" s="172"/>
      <c r="B40" s="516"/>
      <c r="C40" s="515"/>
      <c r="D40" s="515"/>
      <c r="E40" s="515"/>
      <c r="F40" s="515"/>
    </row>
    <row r="41" spans="1:6" ht="13.5" thickBot="1" x14ac:dyDescent="0.25">
      <c r="B41" s="173" t="s">
        <v>116</v>
      </c>
      <c r="C41" s="174">
        <v>1</v>
      </c>
      <c r="D41" s="174">
        <v>1</v>
      </c>
      <c r="E41" s="174">
        <v>1</v>
      </c>
      <c r="F41" s="174">
        <v>1</v>
      </c>
    </row>
    <row r="43" spans="1:6" x14ac:dyDescent="0.2">
      <c r="A43" s="52" t="s">
        <v>197</v>
      </c>
    </row>
  </sheetData>
  <mergeCells count="35">
    <mergeCell ref="C29:C34"/>
    <mergeCell ref="D29:D34"/>
    <mergeCell ref="E29:E34"/>
    <mergeCell ref="F29:F34"/>
    <mergeCell ref="C23:C28"/>
    <mergeCell ref="D23:D28"/>
    <mergeCell ref="E23:E28"/>
    <mergeCell ref="F23:F28"/>
    <mergeCell ref="D11:D16"/>
    <mergeCell ref="E11:E16"/>
    <mergeCell ref="F17:F22"/>
    <mergeCell ref="F11:F16"/>
    <mergeCell ref="D17:D22"/>
    <mergeCell ref="E17:E22"/>
    <mergeCell ref="C17:C22"/>
    <mergeCell ref="B21:B22"/>
    <mergeCell ref="B19:B20"/>
    <mergeCell ref="C11:C16"/>
    <mergeCell ref="B11:B12"/>
    <mergeCell ref="B25:B26"/>
    <mergeCell ref="B23:B24"/>
    <mergeCell ref="B29:B30"/>
    <mergeCell ref="B27:B28"/>
    <mergeCell ref="B13:B14"/>
    <mergeCell ref="B15:B16"/>
    <mergeCell ref="B17:B18"/>
    <mergeCell ref="B33:B34"/>
    <mergeCell ref="B31:B32"/>
    <mergeCell ref="B37:B38"/>
    <mergeCell ref="B35:B36"/>
    <mergeCell ref="F35:F40"/>
    <mergeCell ref="B39:B40"/>
    <mergeCell ref="C35:C40"/>
    <mergeCell ref="D35:D40"/>
    <mergeCell ref="E35:E40"/>
  </mergeCells>
  <phoneticPr fontId="0" type="noConversion"/>
  <printOptions horizontalCentered="1" verticalCentered="1" gridLinesSet="0"/>
  <pageMargins left="0.75" right="0.75" top="1" bottom="1" header="0.511811024" footer="0.51181102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workbookViewId="0">
      <selection activeCell="H22" sqref="H22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78" t="s">
        <v>100</v>
      </c>
      <c r="B1" s="178"/>
      <c r="C1" s="178"/>
    </row>
    <row r="2" spans="1:3" x14ac:dyDescent="0.2">
      <c r="A2" s="404" t="s">
        <v>111</v>
      </c>
      <c r="B2" s="404"/>
      <c r="C2" s="404"/>
    </row>
    <row r="3" spans="1:3" x14ac:dyDescent="0.2">
      <c r="A3" s="517" t="str">
        <f>+'1.modelos'!A3</f>
        <v>TENAZAS</v>
      </c>
      <c r="B3" s="517"/>
      <c r="C3" s="517"/>
    </row>
    <row r="4" spans="1:3" x14ac:dyDescent="0.2">
      <c r="A4" s="518" t="s">
        <v>231</v>
      </c>
      <c r="B4" s="518"/>
      <c r="C4" s="518"/>
    </row>
    <row r="5" spans="1:3" ht="13.5" thickBot="1" x14ac:dyDescent="0.25"/>
    <row r="6" spans="1:3" x14ac:dyDescent="0.2">
      <c r="A6" s="179" t="s">
        <v>12</v>
      </c>
      <c r="B6" s="180" t="s">
        <v>112</v>
      </c>
      <c r="C6" s="180" t="s">
        <v>113</v>
      </c>
    </row>
    <row r="7" spans="1:3" ht="13.5" thickBot="1" x14ac:dyDescent="0.25">
      <c r="A7" s="181"/>
      <c r="B7" s="182"/>
      <c r="C7" s="182" t="s">
        <v>114</v>
      </c>
    </row>
    <row r="8" spans="1:3" x14ac:dyDescent="0.2">
      <c r="A8" s="391">
        <v>2015</v>
      </c>
      <c r="B8" s="183"/>
      <c r="C8" s="184"/>
    </row>
    <row r="9" spans="1:3" x14ac:dyDescent="0.2">
      <c r="A9" s="185">
        <v>2016</v>
      </c>
      <c r="B9" s="186"/>
      <c r="C9" s="187"/>
    </row>
    <row r="10" spans="1:3" x14ac:dyDescent="0.2">
      <c r="A10" s="185">
        <v>2017</v>
      </c>
      <c r="B10" s="186"/>
      <c r="C10" s="187"/>
    </row>
    <row r="11" spans="1:3" x14ac:dyDescent="0.2">
      <c r="A11" s="405" t="s">
        <v>232</v>
      </c>
      <c r="B11" s="186"/>
      <c r="C11" s="187"/>
    </row>
    <row r="12" spans="1:3" ht="13.5" thickBot="1" x14ac:dyDescent="0.25">
      <c r="A12" s="406" t="s">
        <v>230</v>
      </c>
      <c r="B12" s="188"/>
      <c r="C12" s="189"/>
    </row>
    <row r="13" spans="1:3" ht="5.25" customHeight="1" x14ac:dyDescent="0.2"/>
    <row r="14" spans="1:3" ht="13.5" thickBot="1" x14ac:dyDescent="0.25">
      <c r="A14" s="190" t="s">
        <v>115</v>
      </c>
    </row>
    <row r="15" spans="1:3" ht="30.75" customHeight="1" thickBot="1" x14ac:dyDescent="0.25">
      <c r="A15" s="378"/>
      <c r="B15" s="379"/>
      <c r="C15" s="380"/>
    </row>
  </sheetData>
  <mergeCells count="2">
    <mergeCell ref="A3:C3"/>
    <mergeCell ref="A4:C4"/>
  </mergeCells>
  <phoneticPr fontId="0" type="noConversion"/>
  <printOptions horizontalCentered="1" verticalCentered="1"/>
  <pageMargins left="0.75" right="0.75" top="1" bottom="1" header="0" footer="0"/>
  <pageSetup paperSize="9" scale="1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5"/>
  <sheetViews>
    <sheetView topLeftCell="A31" workbookViewId="0">
      <selection activeCell="C59" sqref="C59:C63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7" width="11.42578125" style="52" hidden="1" customWidth="1"/>
    <col min="18" max="18" width="0" style="57" hidden="1" customWidth="1"/>
    <col min="19" max="16384" width="13.7109375" style="57"/>
  </cols>
  <sheetData>
    <row r="1" spans="3:17" x14ac:dyDescent="0.2">
      <c r="C1" s="520" t="s">
        <v>8</v>
      </c>
      <c r="D1" s="520"/>
      <c r="E1" s="520"/>
      <c r="F1" s="520"/>
      <c r="G1" s="520"/>
      <c r="H1" s="520"/>
      <c r="I1" s="520"/>
      <c r="J1" s="520"/>
      <c r="K1" s="520"/>
    </row>
    <row r="2" spans="3:17" x14ac:dyDescent="0.2">
      <c r="C2" s="520" t="s">
        <v>124</v>
      </c>
      <c r="D2" s="520"/>
      <c r="E2" s="520"/>
      <c r="F2" s="520"/>
      <c r="G2" s="520"/>
      <c r="H2" s="520"/>
      <c r="I2" s="520"/>
      <c r="J2" s="520"/>
      <c r="K2" s="520"/>
    </row>
    <row r="3" spans="3:17" x14ac:dyDescent="0.2">
      <c r="C3" s="519" t="str">
        <f>+'1.modelos'!A3</f>
        <v>TENAZAS</v>
      </c>
      <c r="D3" s="519"/>
      <c r="E3" s="519"/>
      <c r="F3" s="519"/>
      <c r="G3" s="519"/>
      <c r="H3" s="519"/>
      <c r="I3" s="519"/>
      <c r="J3" s="519"/>
      <c r="K3" s="519"/>
      <c r="L3" s="386"/>
      <c r="M3" s="386"/>
      <c r="N3" s="386"/>
      <c r="O3" s="57"/>
      <c r="P3" s="57"/>
      <c r="Q3" s="57"/>
    </row>
    <row r="4" spans="3:17" x14ac:dyDescent="0.2">
      <c r="C4" s="519" t="str">
        <f>+'2. prod.  nac.'!A4</f>
        <v>en unidades</v>
      </c>
      <c r="D4" s="519"/>
      <c r="E4" s="519"/>
      <c r="F4" s="519"/>
      <c r="G4" s="519"/>
      <c r="H4" s="519"/>
      <c r="I4" s="519"/>
      <c r="J4" s="519"/>
      <c r="K4" s="519"/>
      <c r="L4" s="386"/>
      <c r="M4" s="386"/>
      <c r="N4" s="51"/>
      <c r="O4" s="57"/>
      <c r="P4" s="71" t="s">
        <v>128</v>
      </c>
      <c r="Q4" s="57"/>
    </row>
    <row r="5" spans="3:17" x14ac:dyDescent="0.2">
      <c r="C5" s="53"/>
      <c r="D5" s="53"/>
      <c r="E5" s="53"/>
      <c r="F5" s="53"/>
      <c r="G5" s="53"/>
      <c r="H5" s="53"/>
      <c r="I5" s="53"/>
      <c r="J5" s="53"/>
      <c r="K5" s="53"/>
      <c r="L5" s="386"/>
      <c r="M5" s="386"/>
      <c r="O5" s="57"/>
      <c r="P5" s="71"/>
      <c r="Q5" s="57"/>
    </row>
    <row r="6" spans="3:17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7" ht="64.5" thickBot="1" x14ac:dyDescent="0.25">
      <c r="C7" s="381" t="s">
        <v>120</v>
      </c>
      <c r="D7" s="25"/>
      <c r="E7" s="26" t="s">
        <v>20</v>
      </c>
      <c r="F7" s="27" t="s">
        <v>21</v>
      </c>
      <c r="G7" s="27" t="s">
        <v>130</v>
      </c>
      <c r="H7" s="27" t="s">
        <v>121</v>
      </c>
      <c r="I7" s="24" t="s">
        <v>122</v>
      </c>
      <c r="J7" s="27" t="s">
        <v>131</v>
      </c>
      <c r="K7" s="24" t="s">
        <v>123</v>
      </c>
      <c r="L7" s="54"/>
      <c r="M7" s="54"/>
      <c r="N7" s="28"/>
      <c r="O7" s="55"/>
      <c r="P7" s="109" t="s">
        <v>159</v>
      </c>
    </row>
    <row r="8" spans="3:17" x14ac:dyDescent="0.2">
      <c r="C8" s="114">
        <v>42005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  <c r="P8" s="143">
        <f>+L58+E8-F8-G8-H8+I8-J8</f>
        <v>0</v>
      </c>
    </row>
    <row r="9" spans="3:17" x14ac:dyDescent="0.2">
      <c r="C9" s="115">
        <v>42036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  <c r="P9" s="144">
        <f>+P8+E9+I9-F9-G9-H9-J9</f>
        <v>0</v>
      </c>
    </row>
    <row r="10" spans="3:17" x14ac:dyDescent="0.2">
      <c r="C10" s="115">
        <v>42064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  <c r="P10" s="144">
        <f t="shared" ref="P10:P49" si="0">+P9+E10+I10-F10-G10-H10-J10</f>
        <v>0</v>
      </c>
    </row>
    <row r="11" spans="3:17" x14ac:dyDescent="0.2">
      <c r="C11" s="115">
        <v>42095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  <c r="P11" s="144">
        <f t="shared" si="0"/>
        <v>0</v>
      </c>
    </row>
    <row r="12" spans="3:17" x14ac:dyDescent="0.2">
      <c r="C12" s="115">
        <v>42125</v>
      </c>
      <c r="D12" s="47"/>
      <c r="E12" s="34"/>
      <c r="F12" s="35"/>
      <c r="G12" s="35"/>
      <c r="H12" s="35"/>
      <c r="I12" s="36"/>
      <c r="J12" s="36"/>
      <c r="K12" s="36"/>
      <c r="N12" s="33"/>
      <c r="P12" s="144">
        <f>+P11+E12+I12-F12-G12-H12-J12</f>
        <v>0</v>
      </c>
    </row>
    <row r="13" spans="3:17" x14ac:dyDescent="0.2">
      <c r="C13" s="115">
        <v>42156</v>
      </c>
      <c r="D13" s="47"/>
      <c r="E13" s="34"/>
      <c r="F13" s="35"/>
      <c r="G13" s="35"/>
      <c r="H13" s="35"/>
      <c r="I13" s="36"/>
      <c r="J13" s="36"/>
      <c r="K13" s="36"/>
      <c r="N13" s="33"/>
      <c r="P13" s="144">
        <f t="shared" si="0"/>
        <v>0</v>
      </c>
    </row>
    <row r="14" spans="3:17" x14ac:dyDescent="0.2">
      <c r="C14" s="115">
        <v>42186</v>
      </c>
      <c r="D14" s="47"/>
      <c r="E14" s="34"/>
      <c r="F14" s="35"/>
      <c r="G14" s="35"/>
      <c r="H14" s="35"/>
      <c r="I14" s="36"/>
      <c r="J14" s="36"/>
      <c r="K14" s="36"/>
      <c r="N14" s="33"/>
      <c r="P14" s="144">
        <f t="shared" si="0"/>
        <v>0</v>
      </c>
    </row>
    <row r="15" spans="3:17" x14ac:dyDescent="0.2">
      <c r="C15" s="115">
        <v>42217</v>
      </c>
      <c r="D15" s="47"/>
      <c r="E15" s="34"/>
      <c r="F15" s="35"/>
      <c r="G15" s="35"/>
      <c r="H15" s="35"/>
      <c r="I15" s="36"/>
      <c r="J15" s="36"/>
      <c r="K15" s="36"/>
      <c r="N15" s="33"/>
      <c r="P15" s="144">
        <f t="shared" si="0"/>
        <v>0</v>
      </c>
    </row>
    <row r="16" spans="3:17" x14ac:dyDescent="0.2">
      <c r="C16" s="115">
        <v>42248</v>
      </c>
      <c r="D16" s="47"/>
      <c r="E16" s="34"/>
      <c r="F16" s="35"/>
      <c r="G16" s="35"/>
      <c r="H16" s="35"/>
      <c r="I16" s="36"/>
      <c r="J16" s="36"/>
      <c r="K16" s="36"/>
      <c r="N16" s="33"/>
      <c r="P16" s="144">
        <f t="shared" si="0"/>
        <v>0</v>
      </c>
    </row>
    <row r="17" spans="3:16" x14ac:dyDescent="0.2">
      <c r="C17" s="115">
        <v>42278</v>
      </c>
      <c r="D17" s="47"/>
      <c r="E17" s="34"/>
      <c r="F17" s="35"/>
      <c r="G17" s="35"/>
      <c r="H17" s="35"/>
      <c r="I17" s="36"/>
      <c r="J17" s="36"/>
      <c r="K17" s="36"/>
      <c r="N17" s="33"/>
      <c r="P17" s="144">
        <f t="shared" si="0"/>
        <v>0</v>
      </c>
    </row>
    <row r="18" spans="3:16" x14ac:dyDescent="0.2">
      <c r="C18" s="115">
        <v>42309</v>
      </c>
      <c r="D18" s="47"/>
      <c r="E18" s="34"/>
      <c r="F18" s="35"/>
      <c r="G18" s="35"/>
      <c r="H18" s="35"/>
      <c r="I18" s="36"/>
      <c r="J18" s="36"/>
      <c r="K18" s="36"/>
      <c r="N18" s="33"/>
      <c r="P18" s="144">
        <f t="shared" si="0"/>
        <v>0</v>
      </c>
    </row>
    <row r="19" spans="3:16" ht="13.5" thickBot="1" x14ac:dyDescent="0.25">
      <c r="C19" s="116">
        <v>42339</v>
      </c>
      <c r="D19" s="47"/>
      <c r="E19" s="37"/>
      <c r="F19" s="38"/>
      <c r="G19" s="38"/>
      <c r="H19" s="38"/>
      <c r="I19" s="39"/>
      <c r="J19" s="39"/>
      <c r="K19" s="39"/>
      <c r="N19" s="33"/>
      <c r="P19" s="145">
        <f t="shared" si="0"/>
        <v>0</v>
      </c>
    </row>
    <row r="20" spans="3:16" x14ac:dyDescent="0.2">
      <c r="C20" s="114">
        <v>42370</v>
      </c>
      <c r="D20" s="47"/>
      <c r="E20" s="40"/>
      <c r="F20" s="41"/>
      <c r="G20" s="41"/>
      <c r="H20" s="41"/>
      <c r="I20" s="42"/>
      <c r="J20" s="42"/>
      <c r="K20" s="42"/>
      <c r="N20" s="33"/>
      <c r="P20" s="146">
        <f t="shared" si="0"/>
        <v>0</v>
      </c>
    </row>
    <row r="21" spans="3:16" x14ac:dyDescent="0.2">
      <c r="C21" s="115">
        <v>42401</v>
      </c>
      <c r="D21" s="47"/>
      <c r="E21" s="34"/>
      <c r="F21" s="35"/>
      <c r="G21" s="35"/>
      <c r="H21" s="35"/>
      <c r="I21" s="36"/>
      <c r="J21" s="36"/>
      <c r="K21" s="36"/>
      <c r="N21" s="33"/>
      <c r="P21" s="144">
        <f t="shared" si="0"/>
        <v>0</v>
      </c>
    </row>
    <row r="22" spans="3:16" x14ac:dyDescent="0.2">
      <c r="C22" s="115">
        <v>42430</v>
      </c>
      <c r="D22" s="47"/>
      <c r="E22" s="34"/>
      <c r="F22" s="35"/>
      <c r="G22" s="35"/>
      <c r="H22" s="35"/>
      <c r="I22" s="36"/>
      <c r="J22" s="36"/>
      <c r="K22" s="36"/>
      <c r="N22" s="33"/>
      <c r="P22" s="144">
        <f t="shared" si="0"/>
        <v>0</v>
      </c>
    </row>
    <row r="23" spans="3:16" x14ac:dyDescent="0.2">
      <c r="C23" s="115">
        <v>42461</v>
      </c>
      <c r="D23" s="47"/>
      <c r="E23" s="34"/>
      <c r="F23" s="35"/>
      <c r="G23" s="35"/>
      <c r="H23" s="35"/>
      <c r="I23" s="36"/>
      <c r="J23" s="36"/>
      <c r="K23" s="36"/>
      <c r="N23" s="33"/>
      <c r="P23" s="144">
        <f t="shared" si="0"/>
        <v>0</v>
      </c>
    </row>
    <row r="24" spans="3:16" x14ac:dyDescent="0.2">
      <c r="C24" s="115">
        <v>42491</v>
      </c>
      <c r="D24" s="47"/>
      <c r="E24" s="34"/>
      <c r="F24" s="35"/>
      <c r="G24" s="35"/>
      <c r="H24" s="35"/>
      <c r="I24" s="36"/>
      <c r="J24" s="36"/>
      <c r="K24" s="36"/>
      <c r="N24" s="33"/>
      <c r="P24" s="144">
        <f t="shared" si="0"/>
        <v>0</v>
      </c>
    </row>
    <row r="25" spans="3:16" x14ac:dyDescent="0.2">
      <c r="C25" s="115">
        <v>42522</v>
      </c>
      <c r="D25" s="47"/>
      <c r="E25" s="34"/>
      <c r="F25" s="35"/>
      <c r="G25" s="35"/>
      <c r="H25" s="35"/>
      <c r="I25" s="36"/>
      <c r="J25" s="36"/>
      <c r="K25" s="36"/>
      <c r="N25" s="33"/>
      <c r="P25" s="144">
        <f t="shared" si="0"/>
        <v>0</v>
      </c>
    </row>
    <row r="26" spans="3:16" x14ac:dyDescent="0.2">
      <c r="C26" s="115">
        <v>42552</v>
      </c>
      <c r="D26" s="47"/>
      <c r="E26" s="34"/>
      <c r="F26" s="35"/>
      <c r="G26" s="35"/>
      <c r="H26" s="35"/>
      <c r="I26" s="36"/>
      <c r="J26" s="36"/>
      <c r="K26" s="36"/>
      <c r="N26" s="33"/>
      <c r="P26" s="144">
        <f t="shared" si="0"/>
        <v>0</v>
      </c>
    </row>
    <row r="27" spans="3:16" x14ac:dyDescent="0.2">
      <c r="C27" s="115">
        <v>42583</v>
      </c>
      <c r="D27" s="47"/>
      <c r="E27" s="34"/>
      <c r="F27" s="35"/>
      <c r="G27" s="35"/>
      <c r="H27" s="35"/>
      <c r="I27" s="36"/>
      <c r="J27" s="36"/>
      <c r="K27" s="36"/>
      <c r="N27" s="33"/>
      <c r="P27" s="144">
        <f t="shared" si="0"/>
        <v>0</v>
      </c>
    </row>
    <row r="28" spans="3:16" x14ac:dyDescent="0.2">
      <c r="C28" s="115">
        <v>42614</v>
      </c>
      <c r="D28" s="47"/>
      <c r="E28" s="34"/>
      <c r="F28" s="35"/>
      <c r="G28" s="35"/>
      <c r="H28" s="35"/>
      <c r="I28" s="36"/>
      <c r="J28" s="36"/>
      <c r="K28" s="36"/>
      <c r="N28" s="33"/>
      <c r="P28" s="144">
        <f t="shared" si="0"/>
        <v>0</v>
      </c>
    </row>
    <row r="29" spans="3:16" x14ac:dyDescent="0.2">
      <c r="C29" s="115">
        <v>42644</v>
      </c>
      <c r="D29" s="47"/>
      <c r="E29" s="34"/>
      <c r="F29" s="35"/>
      <c r="G29" s="35"/>
      <c r="H29" s="35"/>
      <c r="I29" s="36"/>
      <c r="J29" s="36"/>
      <c r="K29" s="36"/>
      <c r="N29" s="33"/>
      <c r="P29" s="144">
        <f t="shared" si="0"/>
        <v>0</v>
      </c>
    </row>
    <row r="30" spans="3:16" x14ac:dyDescent="0.2">
      <c r="C30" s="115">
        <v>42675</v>
      </c>
      <c r="D30" s="47"/>
      <c r="E30" s="34"/>
      <c r="F30" s="35"/>
      <c r="G30" s="35"/>
      <c r="H30" s="35"/>
      <c r="I30" s="36"/>
      <c r="J30" s="36"/>
      <c r="K30" s="36"/>
      <c r="N30" s="33"/>
      <c r="P30" s="144">
        <f t="shared" si="0"/>
        <v>0</v>
      </c>
    </row>
    <row r="31" spans="3:16" ht="13.5" thickBot="1" x14ac:dyDescent="0.25">
      <c r="C31" s="116">
        <v>42705</v>
      </c>
      <c r="D31" s="47"/>
      <c r="E31" s="43"/>
      <c r="F31" s="44"/>
      <c r="G31" s="44"/>
      <c r="H31" s="44"/>
      <c r="I31" s="45"/>
      <c r="J31" s="45"/>
      <c r="K31" s="45"/>
      <c r="N31" s="33"/>
      <c r="P31" s="147">
        <f t="shared" si="0"/>
        <v>0</v>
      </c>
    </row>
    <row r="32" spans="3:16" x14ac:dyDescent="0.2">
      <c r="C32" s="114">
        <v>42736</v>
      </c>
      <c r="D32" s="47"/>
      <c r="E32" s="30"/>
      <c r="F32" s="31"/>
      <c r="G32" s="31"/>
      <c r="H32" s="31"/>
      <c r="I32" s="32"/>
      <c r="J32" s="32"/>
      <c r="K32" s="32"/>
      <c r="N32" s="33"/>
      <c r="P32" s="143">
        <f t="shared" si="0"/>
        <v>0</v>
      </c>
    </row>
    <row r="33" spans="3:16" x14ac:dyDescent="0.2">
      <c r="C33" s="115">
        <v>42767</v>
      </c>
      <c r="D33" s="47"/>
      <c r="E33" s="34"/>
      <c r="F33" s="35"/>
      <c r="G33" s="35"/>
      <c r="H33" s="35"/>
      <c r="I33" s="36"/>
      <c r="J33" s="36"/>
      <c r="K33" s="36"/>
      <c r="N33" s="33"/>
      <c r="P33" s="144">
        <f t="shared" si="0"/>
        <v>0</v>
      </c>
    </row>
    <row r="34" spans="3:16" x14ac:dyDescent="0.2">
      <c r="C34" s="115">
        <v>42795</v>
      </c>
      <c r="D34" s="47"/>
      <c r="E34" s="34"/>
      <c r="F34" s="35"/>
      <c r="G34" s="35"/>
      <c r="H34" s="35"/>
      <c r="I34" s="36"/>
      <c r="J34" s="36"/>
      <c r="K34" s="36"/>
      <c r="N34" s="33"/>
      <c r="P34" s="144">
        <f t="shared" si="0"/>
        <v>0</v>
      </c>
    </row>
    <row r="35" spans="3:16" x14ac:dyDescent="0.2">
      <c r="C35" s="115">
        <v>42826</v>
      </c>
      <c r="D35" s="47"/>
      <c r="E35" s="34"/>
      <c r="F35" s="35"/>
      <c r="G35" s="35"/>
      <c r="H35" s="35"/>
      <c r="I35" s="36"/>
      <c r="J35" s="36"/>
      <c r="K35" s="36"/>
      <c r="N35" s="33"/>
      <c r="P35" s="144">
        <f t="shared" si="0"/>
        <v>0</v>
      </c>
    </row>
    <row r="36" spans="3:16" x14ac:dyDescent="0.2">
      <c r="C36" s="115">
        <v>42856</v>
      </c>
      <c r="D36" s="47"/>
      <c r="E36" s="34"/>
      <c r="F36" s="35"/>
      <c r="G36" s="35"/>
      <c r="H36" s="35"/>
      <c r="I36" s="36"/>
      <c r="J36" s="36"/>
      <c r="K36" s="36"/>
      <c r="N36" s="33"/>
      <c r="P36" s="144">
        <f t="shared" si="0"/>
        <v>0</v>
      </c>
    </row>
    <row r="37" spans="3:16" x14ac:dyDescent="0.2">
      <c r="C37" s="115">
        <v>42887</v>
      </c>
      <c r="D37" s="47"/>
      <c r="E37" s="34"/>
      <c r="F37" s="35"/>
      <c r="G37" s="35"/>
      <c r="H37" s="35"/>
      <c r="I37" s="36"/>
      <c r="J37" s="36"/>
      <c r="K37" s="36"/>
      <c r="N37" s="33"/>
      <c r="P37" s="144">
        <f t="shared" si="0"/>
        <v>0</v>
      </c>
    </row>
    <row r="38" spans="3:16" x14ac:dyDescent="0.2">
      <c r="C38" s="115">
        <v>42917</v>
      </c>
      <c r="D38" s="47"/>
      <c r="E38" s="34"/>
      <c r="F38" s="35"/>
      <c r="G38" s="35"/>
      <c r="H38" s="35"/>
      <c r="I38" s="36"/>
      <c r="J38" s="36"/>
      <c r="K38" s="36"/>
      <c r="N38" s="33"/>
      <c r="P38" s="144">
        <f t="shared" si="0"/>
        <v>0</v>
      </c>
    </row>
    <row r="39" spans="3:16" x14ac:dyDescent="0.2">
      <c r="C39" s="115">
        <v>42948</v>
      </c>
      <c r="D39" s="47"/>
      <c r="E39" s="34"/>
      <c r="F39" s="35"/>
      <c r="G39" s="35"/>
      <c r="H39" s="35"/>
      <c r="I39" s="36"/>
      <c r="J39" s="36"/>
      <c r="K39" s="36"/>
      <c r="N39" s="33"/>
      <c r="P39" s="144">
        <f t="shared" si="0"/>
        <v>0</v>
      </c>
    </row>
    <row r="40" spans="3:16" x14ac:dyDescent="0.2">
      <c r="C40" s="115">
        <v>42979</v>
      </c>
      <c r="D40" s="47"/>
      <c r="E40" s="34"/>
      <c r="F40" s="35"/>
      <c r="G40" s="35"/>
      <c r="H40" s="35"/>
      <c r="I40" s="36"/>
      <c r="J40" s="36"/>
      <c r="K40" s="36"/>
      <c r="N40" s="33"/>
      <c r="P40" s="144">
        <f t="shared" si="0"/>
        <v>0</v>
      </c>
    </row>
    <row r="41" spans="3:16" x14ac:dyDescent="0.2">
      <c r="C41" s="115">
        <v>43009</v>
      </c>
      <c r="D41" s="47"/>
      <c r="E41" s="34"/>
      <c r="F41" s="35"/>
      <c r="G41" s="35"/>
      <c r="H41" s="35"/>
      <c r="I41" s="36"/>
      <c r="J41" s="36"/>
      <c r="K41" s="36"/>
      <c r="N41" s="33"/>
      <c r="P41" s="144">
        <f t="shared" si="0"/>
        <v>0</v>
      </c>
    </row>
    <row r="42" spans="3:16" x14ac:dyDescent="0.2">
      <c r="C42" s="115">
        <v>43040</v>
      </c>
      <c r="D42" s="47"/>
      <c r="E42" s="34"/>
      <c r="F42" s="35"/>
      <c r="G42" s="35"/>
      <c r="H42" s="35"/>
      <c r="I42" s="36"/>
      <c r="J42" s="36"/>
      <c r="K42" s="36"/>
      <c r="N42" s="33"/>
      <c r="P42" s="144">
        <f t="shared" si="0"/>
        <v>0</v>
      </c>
    </row>
    <row r="43" spans="3:16" ht="13.5" thickBot="1" x14ac:dyDescent="0.25">
      <c r="C43" s="390">
        <v>43070</v>
      </c>
      <c r="D43" s="47"/>
      <c r="E43" s="43"/>
      <c r="F43" s="44"/>
      <c r="G43" s="44"/>
      <c r="H43" s="44"/>
      <c r="I43" s="45"/>
      <c r="J43" s="45"/>
      <c r="K43" s="45"/>
      <c r="N43" s="33"/>
      <c r="P43" s="147">
        <f t="shared" si="0"/>
        <v>0</v>
      </c>
    </row>
    <row r="44" spans="3:16" x14ac:dyDescent="0.2">
      <c r="C44" s="114">
        <v>43101</v>
      </c>
      <c r="D44" s="47"/>
      <c r="E44" s="30"/>
      <c r="F44" s="31"/>
      <c r="G44" s="31"/>
      <c r="H44" s="408"/>
      <c r="I44" s="32"/>
      <c r="J44" s="32"/>
      <c r="K44" s="410"/>
      <c r="N44" s="33"/>
      <c r="P44" s="143">
        <f t="shared" si="0"/>
        <v>0</v>
      </c>
    </row>
    <row r="45" spans="3:16" ht="13.5" thickBot="1" x14ac:dyDescent="0.25">
      <c r="C45" s="116">
        <v>43132</v>
      </c>
      <c r="D45" s="47"/>
      <c r="E45" s="37"/>
      <c r="F45" s="38"/>
      <c r="G45" s="38"/>
      <c r="H45" s="409"/>
      <c r="I45" s="39"/>
      <c r="J45" s="39"/>
      <c r="K45" s="411"/>
      <c r="N45" s="33"/>
      <c r="P45" s="144">
        <f t="shared" si="0"/>
        <v>0</v>
      </c>
    </row>
    <row r="46" spans="3:16" hidden="1" x14ac:dyDescent="0.2">
      <c r="C46" s="389">
        <v>40969</v>
      </c>
      <c r="D46" s="47"/>
      <c r="E46" s="40"/>
      <c r="F46" s="41"/>
      <c r="G46" s="41"/>
      <c r="H46" s="407"/>
      <c r="I46" s="42"/>
      <c r="J46" s="42"/>
      <c r="K46" s="42"/>
      <c r="N46" s="33"/>
      <c r="P46" s="144">
        <f t="shared" si="0"/>
        <v>0</v>
      </c>
    </row>
    <row r="47" spans="3:16" hidden="1" x14ac:dyDescent="0.2">
      <c r="C47" s="115">
        <v>41000</v>
      </c>
      <c r="D47" s="47"/>
      <c r="E47" s="34"/>
      <c r="F47" s="35"/>
      <c r="G47" s="35"/>
      <c r="H47" s="119"/>
      <c r="I47" s="36"/>
      <c r="J47" s="36"/>
      <c r="K47" s="36"/>
      <c r="N47" s="33"/>
      <c r="P47" s="144">
        <f t="shared" si="0"/>
        <v>0</v>
      </c>
    </row>
    <row r="48" spans="3:16" hidden="1" x14ac:dyDescent="0.2">
      <c r="C48" s="115">
        <v>41030</v>
      </c>
      <c r="D48" s="47"/>
      <c r="E48" s="34"/>
      <c r="F48" s="35"/>
      <c r="G48" s="35"/>
      <c r="H48" s="119"/>
      <c r="I48" s="36"/>
      <c r="J48" s="36"/>
      <c r="K48" s="36"/>
      <c r="N48" s="33"/>
      <c r="P48" s="144">
        <f t="shared" si="0"/>
        <v>0</v>
      </c>
    </row>
    <row r="49" spans="3:16" hidden="1" x14ac:dyDescent="0.2">
      <c r="C49" s="115">
        <v>41061</v>
      </c>
      <c r="D49" s="47"/>
      <c r="E49" s="34"/>
      <c r="F49" s="35"/>
      <c r="G49" s="35"/>
      <c r="H49" s="119"/>
      <c r="I49" s="36"/>
      <c r="J49" s="36"/>
      <c r="K49" s="36"/>
      <c r="N49" s="33"/>
      <c r="P49" s="144">
        <f t="shared" si="0"/>
        <v>0</v>
      </c>
    </row>
    <row r="50" spans="3:16" hidden="1" x14ac:dyDescent="0.2">
      <c r="C50" s="115">
        <v>41091</v>
      </c>
      <c r="D50" s="47"/>
      <c r="E50" s="34"/>
      <c r="F50" s="35"/>
      <c r="G50" s="35"/>
      <c r="H50" s="119"/>
      <c r="I50" s="36"/>
      <c r="J50" s="36"/>
      <c r="K50" s="36"/>
      <c r="N50" s="33"/>
      <c r="P50" s="144">
        <f t="shared" ref="P50:P55" si="1">+P49+E50+I50-F50-G50-H50-J50</f>
        <v>0</v>
      </c>
    </row>
    <row r="51" spans="3:16" hidden="1" x14ac:dyDescent="0.2">
      <c r="C51" s="115">
        <v>41122</v>
      </c>
      <c r="D51" s="47"/>
      <c r="E51" s="34"/>
      <c r="F51" s="35"/>
      <c r="G51" s="35"/>
      <c r="H51" s="119"/>
      <c r="I51" s="36"/>
      <c r="J51" s="36"/>
      <c r="K51" s="36"/>
      <c r="N51" s="33"/>
      <c r="P51" s="144">
        <f t="shared" si="1"/>
        <v>0</v>
      </c>
    </row>
    <row r="52" spans="3:16" hidden="1" x14ac:dyDescent="0.2">
      <c r="C52" s="115">
        <v>41153</v>
      </c>
      <c r="D52" s="47"/>
      <c r="E52" s="34"/>
      <c r="F52" s="35"/>
      <c r="G52" s="35"/>
      <c r="H52" s="119"/>
      <c r="I52" s="36"/>
      <c r="J52" s="36"/>
      <c r="K52" s="36"/>
      <c r="N52" s="33"/>
      <c r="P52" s="144">
        <f t="shared" si="1"/>
        <v>0</v>
      </c>
    </row>
    <row r="53" spans="3:16" hidden="1" x14ac:dyDescent="0.2">
      <c r="C53" s="115">
        <v>41183</v>
      </c>
      <c r="D53" s="47"/>
      <c r="E53" s="34"/>
      <c r="F53" s="35"/>
      <c r="G53" s="35"/>
      <c r="H53" s="119"/>
      <c r="I53" s="36"/>
      <c r="J53" s="36"/>
      <c r="K53" s="36"/>
      <c r="N53" s="33"/>
      <c r="P53" s="144">
        <f t="shared" si="1"/>
        <v>0</v>
      </c>
    </row>
    <row r="54" spans="3:16" hidden="1" x14ac:dyDescent="0.2">
      <c r="C54" s="115">
        <v>41214</v>
      </c>
      <c r="D54" s="47"/>
      <c r="E54" s="34"/>
      <c r="F54" s="35"/>
      <c r="G54" s="35"/>
      <c r="H54" s="119"/>
      <c r="I54" s="36"/>
      <c r="J54" s="36"/>
      <c r="K54" s="36"/>
      <c r="N54" s="33"/>
      <c r="P54" s="144">
        <f t="shared" si="1"/>
        <v>0</v>
      </c>
    </row>
    <row r="55" spans="3:16" ht="13.5" hidden="1" thickBot="1" x14ac:dyDescent="0.25">
      <c r="C55" s="116">
        <v>41244</v>
      </c>
      <c r="D55" s="47"/>
      <c r="E55" s="37"/>
      <c r="F55" s="38"/>
      <c r="G55" s="38"/>
      <c r="H55" s="120"/>
      <c r="I55" s="39"/>
      <c r="J55" s="39"/>
      <c r="K55" s="39"/>
      <c r="N55" s="33"/>
      <c r="P55" s="145">
        <f t="shared" si="1"/>
        <v>0</v>
      </c>
    </row>
    <row r="56" spans="3:16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  <c r="P56" s="33"/>
    </row>
    <row r="57" spans="3:16" ht="50.25" customHeight="1" thickBot="1" x14ac:dyDescent="0.25">
      <c r="C57" s="69" t="s">
        <v>10</v>
      </c>
      <c r="D57" s="72"/>
      <c r="E57" s="26" t="str">
        <f t="shared" ref="E57:K57" si="2">+E7</f>
        <v>Producción</v>
      </c>
      <c r="F57" s="27" t="str">
        <f t="shared" si="2"/>
        <v>Autoconsumo</v>
      </c>
      <c r="G57" s="27" t="str">
        <f t="shared" si="2"/>
        <v>Ventas de Producción Propia</v>
      </c>
      <c r="H57" s="73" t="str">
        <f t="shared" si="2"/>
        <v>Exportaciones</v>
      </c>
      <c r="I57" s="24" t="str">
        <f t="shared" si="2"/>
        <v>Producción Contratada a Terceros</v>
      </c>
      <c r="J57" s="24" t="str">
        <f t="shared" si="2"/>
        <v>Ventas de Producción Contratada a Terceros</v>
      </c>
      <c r="K57" s="58" t="str">
        <f t="shared" si="2"/>
        <v>Producción para Terceros</v>
      </c>
      <c r="L57" s="58" t="s">
        <v>196</v>
      </c>
      <c r="M57" s="58" t="s">
        <v>105</v>
      </c>
      <c r="N57" s="74"/>
    </row>
    <row r="58" spans="3:16" ht="13.5" thickBot="1" x14ac:dyDescent="0.25">
      <c r="C58" s="65">
        <v>2014</v>
      </c>
      <c r="D58" s="75"/>
      <c r="F58" s="76"/>
      <c r="G58" s="76"/>
      <c r="H58" s="77"/>
      <c r="I58" s="48"/>
      <c r="J58" s="48"/>
      <c r="K58" s="48"/>
      <c r="L58" s="50"/>
      <c r="M58" s="48"/>
      <c r="N58" s="29"/>
    </row>
    <row r="59" spans="3:16" x14ac:dyDescent="0.2">
      <c r="C59" s="61">
        <v>2015</v>
      </c>
      <c r="D59" s="78"/>
      <c r="E59" s="79"/>
      <c r="F59" s="80"/>
      <c r="G59" s="80"/>
      <c r="H59" s="80"/>
      <c r="I59" s="60"/>
      <c r="J59" s="60"/>
      <c r="K59" s="60"/>
      <c r="L59" s="60"/>
      <c r="M59" s="81"/>
    </row>
    <row r="60" spans="3:16" x14ac:dyDescent="0.2">
      <c r="C60" s="61">
        <v>2016</v>
      </c>
      <c r="D60" s="78"/>
      <c r="E60" s="82"/>
      <c r="F60" s="83"/>
      <c r="G60" s="83"/>
      <c r="H60" s="83"/>
      <c r="I60" s="62"/>
      <c r="J60" s="62"/>
      <c r="K60" s="62"/>
      <c r="L60" s="62"/>
      <c r="M60" s="84"/>
    </row>
    <row r="61" spans="3:16" ht="13.5" thickBot="1" x14ac:dyDescent="0.25">
      <c r="C61" s="63">
        <v>2017</v>
      </c>
      <c r="D61" s="78"/>
      <c r="E61" s="85"/>
      <c r="F61" s="86"/>
      <c r="G61" s="86"/>
      <c r="H61" s="86"/>
      <c r="I61" s="64"/>
      <c r="J61" s="64"/>
      <c r="K61" s="64"/>
      <c r="L61" s="87"/>
      <c r="M61" s="88"/>
    </row>
    <row r="62" spans="3:16" x14ac:dyDescent="0.2">
      <c r="C62" s="65" t="str">
        <f>+'2. prod.  nac.'!A11</f>
        <v>ene-feb 2017</v>
      </c>
      <c r="D62" s="78"/>
      <c r="E62" s="89"/>
      <c r="F62" s="90"/>
      <c r="G62" s="90"/>
      <c r="H62" s="90"/>
      <c r="I62" s="66"/>
      <c r="J62" s="66"/>
      <c r="K62" s="66"/>
      <c r="L62" s="91"/>
      <c r="M62" s="92"/>
    </row>
    <row r="63" spans="3:16" ht="13.5" thickBot="1" x14ac:dyDescent="0.25">
      <c r="C63" s="412" t="str">
        <f>+'2. prod.  nac.'!A12</f>
        <v>ene-feb 2018</v>
      </c>
      <c r="D63" s="75"/>
      <c r="E63" s="93"/>
      <c r="F63" s="94"/>
      <c r="G63" s="94"/>
      <c r="H63" s="95"/>
      <c r="I63" s="67"/>
      <c r="J63" s="67"/>
      <c r="K63" s="67"/>
      <c r="L63" s="67"/>
      <c r="M63" s="96"/>
    </row>
    <row r="64" spans="3:16" x14ac:dyDescent="0.2">
      <c r="N64" s="51"/>
    </row>
    <row r="65" spans="3:14" hidden="1" x14ac:dyDescent="0.2">
      <c r="C65" s="97" t="s">
        <v>161</v>
      </c>
      <c r="D65" s="98"/>
      <c r="N65" s="51"/>
    </row>
    <row r="66" spans="3:14" ht="13.5" hidden="1" thickBot="1" x14ac:dyDescent="0.25">
      <c r="L66" s="70"/>
      <c r="N66" s="51"/>
    </row>
    <row r="67" spans="3:14" ht="51.75" hidden="1" thickBot="1" x14ac:dyDescent="0.25">
      <c r="C67" s="102" t="s">
        <v>10</v>
      </c>
      <c r="D67" s="103"/>
      <c r="E67" s="104" t="str">
        <f t="shared" ref="E67:K67" si="3">+E57</f>
        <v>Producción</v>
      </c>
      <c r="F67" s="105" t="str">
        <f t="shared" si="3"/>
        <v>Autoconsumo</v>
      </c>
      <c r="G67" s="105" t="str">
        <f t="shared" si="3"/>
        <v>Ventas de Producción Propia</v>
      </c>
      <c r="H67" s="106" t="str">
        <f t="shared" si="3"/>
        <v>Exportaciones</v>
      </c>
      <c r="I67" s="107" t="str">
        <f t="shared" si="3"/>
        <v>Producción Contratada a Terceros</v>
      </c>
      <c r="J67" s="107" t="str">
        <f t="shared" si="3"/>
        <v>Ventas de Producción Contratada a Terceros</v>
      </c>
      <c r="K67" s="108" t="str">
        <f t="shared" si="3"/>
        <v>Producción para Terceros</v>
      </c>
      <c r="L67" s="109" t="s">
        <v>160</v>
      </c>
      <c r="N67" s="99"/>
    </row>
    <row r="68" spans="3:14" hidden="1" x14ac:dyDescent="0.2">
      <c r="C68" s="110">
        <v>2002</v>
      </c>
      <c r="D68" s="111"/>
      <c r="E68" s="121">
        <f t="shared" ref="E68:K68" si="4">+E59-SUM(E8:E19)</f>
        <v>0</v>
      </c>
      <c r="F68" s="122">
        <f t="shared" si="4"/>
        <v>0</v>
      </c>
      <c r="G68" s="122">
        <f t="shared" si="4"/>
        <v>0</v>
      </c>
      <c r="H68" s="122">
        <f t="shared" si="4"/>
        <v>0</v>
      </c>
      <c r="I68" s="123">
        <f t="shared" si="4"/>
        <v>0</v>
      </c>
      <c r="J68" s="123">
        <f t="shared" si="4"/>
        <v>0</v>
      </c>
      <c r="K68" s="124">
        <f t="shared" si="4"/>
        <v>0</v>
      </c>
      <c r="L68" s="124">
        <f>+L59-(L58+E59-F59-G59-H59+I59-J59+M59)</f>
        <v>0</v>
      </c>
      <c r="N68" s="100"/>
    </row>
    <row r="69" spans="3:14" hidden="1" x14ac:dyDescent="0.2">
      <c r="C69" s="112">
        <v>2003</v>
      </c>
      <c r="D69" s="111"/>
      <c r="E69" s="125">
        <f t="shared" ref="E69:K69" si="5">+E60-SUM(E20:E31)</f>
        <v>0</v>
      </c>
      <c r="F69" s="126">
        <f t="shared" si="5"/>
        <v>0</v>
      </c>
      <c r="G69" s="126">
        <f t="shared" si="5"/>
        <v>0</v>
      </c>
      <c r="H69" s="126">
        <f t="shared" si="5"/>
        <v>0</v>
      </c>
      <c r="I69" s="127">
        <f t="shared" si="5"/>
        <v>0</v>
      </c>
      <c r="J69" s="127">
        <f t="shared" si="5"/>
        <v>0</v>
      </c>
      <c r="K69" s="128">
        <f t="shared" si="5"/>
        <v>0</v>
      </c>
      <c r="L69" s="128">
        <f>+L60-(L59+E60-F60-G60-H60+I60-J60+M60)</f>
        <v>0</v>
      </c>
      <c r="N69" s="100"/>
    </row>
    <row r="70" spans="3:14" ht="13.5" hidden="1" thickBot="1" x14ac:dyDescent="0.25">
      <c r="C70" s="113">
        <v>2004</v>
      </c>
      <c r="D70" s="111"/>
      <c r="E70" s="129">
        <f t="shared" ref="E70:K70" si="6">+E61-SUM(E32:E43)</f>
        <v>0</v>
      </c>
      <c r="F70" s="130">
        <f t="shared" si="6"/>
        <v>0</v>
      </c>
      <c r="G70" s="130">
        <f t="shared" si="6"/>
        <v>0</v>
      </c>
      <c r="H70" s="130">
        <f t="shared" si="6"/>
        <v>0</v>
      </c>
      <c r="I70" s="131">
        <f t="shared" si="6"/>
        <v>0</v>
      </c>
      <c r="J70" s="131">
        <f t="shared" si="6"/>
        <v>0</v>
      </c>
      <c r="K70" s="132">
        <f t="shared" si="6"/>
        <v>0</v>
      </c>
      <c r="L70" s="133">
        <f>+L61-(L60+E61-F61-G61-H61+I61-J61+M61)</f>
        <v>0</v>
      </c>
      <c r="N70" s="100"/>
    </row>
    <row r="71" spans="3:14" hidden="1" x14ac:dyDescent="0.2">
      <c r="C71" s="110" t="s">
        <v>202</v>
      </c>
      <c r="D71" s="111"/>
      <c r="E71" s="134">
        <f>+E62-(SUM(E32:INDEX(E32:E43,'parámetros e instrucciones'!$E$3)))</f>
        <v>0</v>
      </c>
      <c r="F71" s="135">
        <f>+F62-(SUM(F32:INDEX(F32:F43,'parámetros e instrucciones'!$E$3)))</f>
        <v>0</v>
      </c>
      <c r="G71" s="135">
        <f>+G62-(SUM(G32:INDEX(G32:G43,'parámetros e instrucciones'!$E$3)))</f>
        <v>0</v>
      </c>
      <c r="H71" s="135">
        <f>+H62-(SUM(H32:INDEX(H32:H43,'parámetros e instrucciones'!$E$3)))</f>
        <v>0</v>
      </c>
      <c r="I71" s="136">
        <f>+I62-(SUM(I32:INDEX(I32:I43,'parámetros e instrucciones'!$E$3)))</f>
        <v>0</v>
      </c>
      <c r="J71" s="136">
        <f>+J62-(SUM(J32:INDEX(J32:J43,'parámetros e instrucciones'!$E$3)))</f>
        <v>0</v>
      </c>
      <c r="K71" s="137">
        <f>+K62-(SUM(K32:INDEX(K32:K43,'parámetros e instrucciones'!$E$3)))</f>
        <v>0</v>
      </c>
      <c r="L71" s="138">
        <f>+L62-(L60+E62-F62-G62-H62+I62-J62+M62)</f>
        <v>0</v>
      </c>
      <c r="N71" s="100"/>
    </row>
    <row r="72" spans="3:14" ht="13.5" hidden="1" thickBot="1" x14ac:dyDescent="0.25">
      <c r="C72" s="113" t="s">
        <v>201</v>
      </c>
      <c r="D72" s="111"/>
      <c r="E72" s="139">
        <f>+E63-(SUM(E44:INDEX(E44:E55,'parámetros e instrucciones'!$E$3)))</f>
        <v>0</v>
      </c>
      <c r="F72" s="140">
        <f>+F63-(SUM(F44:INDEX(F44:F55,'parámetros e instrucciones'!$E$3)))</f>
        <v>0</v>
      </c>
      <c r="G72" s="140">
        <f>+G63-(SUM(G44:INDEX(G44:G55,'parámetros e instrucciones'!$E$3)))</f>
        <v>0</v>
      </c>
      <c r="H72" s="140">
        <f>+H63-(SUM(H44:INDEX(H44:H55,'parámetros e instrucciones'!$E$3)))</f>
        <v>0</v>
      </c>
      <c r="I72" s="141">
        <f>+I63-(SUM(I44:INDEX(I44:I55,'parámetros e instrucciones'!$E$3)))</f>
        <v>0</v>
      </c>
      <c r="J72" s="141">
        <f>+J63-(SUM(J44:INDEX(J44:J55,'parámetros e instrucciones'!$E$3)))</f>
        <v>0</v>
      </c>
      <c r="K72" s="142">
        <f>+K63-(SUM(K44:INDEX(K44:K55,'parámetros e instrucciones'!$E$3)))</f>
        <v>0</v>
      </c>
      <c r="L72" s="142">
        <f>+L63-(L61+E63-F63-G63-H63+I63-J63+M63)</f>
        <v>0</v>
      </c>
      <c r="N72" s="100"/>
    </row>
    <row r="73" spans="3:14" hidden="1" x14ac:dyDescent="0.2">
      <c r="L73" s="51"/>
      <c r="N73" s="51"/>
    </row>
    <row r="74" spans="3:14" hidden="1" x14ac:dyDescent="0.2">
      <c r="L74" s="51"/>
      <c r="N74" s="51"/>
    </row>
    <row r="75" spans="3:14" hidden="1" x14ac:dyDescent="0.2">
      <c r="K75" s="101"/>
      <c r="L75" s="54"/>
      <c r="N75" s="51"/>
    </row>
    <row r="76" spans="3:14" hidden="1" x14ac:dyDescent="0.2">
      <c r="K76" s="101"/>
      <c r="N76" s="51"/>
    </row>
    <row r="77" spans="3:14" hidden="1" x14ac:dyDescent="0.2">
      <c r="K77" s="101"/>
      <c r="N77" s="51"/>
    </row>
    <row r="78" spans="3:14" hidden="1" x14ac:dyDescent="0.2">
      <c r="K78" s="101"/>
      <c r="N78" s="51"/>
    </row>
    <row r="79" spans="3:14" hidden="1" x14ac:dyDescent="0.2">
      <c r="K79" s="101"/>
      <c r="N79" s="51"/>
    </row>
    <row r="80" spans="3:14" hidden="1" x14ac:dyDescent="0.2">
      <c r="K80" s="101"/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  <row r="117" spans="14:14" x14ac:dyDescent="0.2">
      <c r="N117" s="51"/>
    </row>
    <row r="118" spans="14:14" x14ac:dyDescent="0.2">
      <c r="N118" s="51"/>
    </row>
    <row r="119" spans="14:14" x14ac:dyDescent="0.2">
      <c r="N119" s="51"/>
    </row>
    <row r="120" spans="14:14" x14ac:dyDescent="0.2">
      <c r="N120" s="51"/>
    </row>
    <row r="121" spans="14:14" x14ac:dyDescent="0.2">
      <c r="N121" s="51"/>
    </row>
    <row r="122" spans="14:14" x14ac:dyDescent="0.2">
      <c r="N122" s="51"/>
    </row>
    <row r="123" spans="14:14" x14ac:dyDescent="0.2">
      <c r="N123" s="51"/>
    </row>
    <row r="124" spans="14:14" x14ac:dyDescent="0.2">
      <c r="N124" s="51"/>
    </row>
    <row r="125" spans="14:14" x14ac:dyDescent="0.2">
      <c r="N125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51" right="0.27" top="0.2" bottom="0.24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6"/>
  <sheetViews>
    <sheetView topLeftCell="A22" workbookViewId="0">
      <selection activeCell="A45" sqref="A45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520" t="s">
        <v>211</v>
      </c>
      <c r="B1" s="520"/>
      <c r="C1" s="520"/>
      <c r="D1" s="520"/>
      <c r="E1" s="520"/>
      <c r="F1" s="52"/>
    </row>
    <row r="2" spans="1:6" x14ac:dyDescent="0.2">
      <c r="A2" s="520" t="s">
        <v>204</v>
      </c>
      <c r="B2" s="520"/>
      <c r="C2" s="520"/>
      <c r="D2" s="520"/>
      <c r="E2" s="520"/>
      <c r="F2" s="52"/>
    </row>
    <row r="3" spans="1:6" x14ac:dyDescent="0.2">
      <c r="A3" s="519" t="str">
        <f>+'1.modelos'!A3</f>
        <v>TENAZAS</v>
      </c>
      <c r="B3" s="519"/>
      <c r="C3" s="519"/>
      <c r="D3" s="519"/>
      <c r="E3" s="519"/>
      <c r="F3" s="52"/>
    </row>
    <row r="4" spans="1:6" x14ac:dyDescent="0.2">
      <c r="A4" s="520" t="s">
        <v>119</v>
      </c>
      <c r="B4" s="520"/>
      <c r="C4" s="520"/>
      <c r="D4" s="520"/>
      <c r="E4" s="520"/>
      <c r="F4" s="52"/>
    </row>
    <row r="5" spans="1:6" ht="11.25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81" t="s">
        <v>120</v>
      </c>
      <c r="C6" s="24" t="s">
        <v>165</v>
      </c>
      <c r="D6" s="28"/>
      <c r="E6" s="24" t="s">
        <v>166</v>
      </c>
    </row>
    <row r="7" spans="1:6" x14ac:dyDescent="0.2">
      <c r="A7" s="114">
        <f>'3.vol.'!C8</f>
        <v>42005</v>
      </c>
      <c r="C7" s="32"/>
      <c r="D7" s="33"/>
      <c r="E7" s="32"/>
    </row>
    <row r="8" spans="1:6" x14ac:dyDescent="0.2">
      <c r="A8" s="115">
        <f>'3.vol.'!C9</f>
        <v>42036</v>
      </c>
      <c r="C8" s="36"/>
      <c r="D8" s="33"/>
      <c r="E8" s="36"/>
    </row>
    <row r="9" spans="1:6" x14ac:dyDescent="0.2">
      <c r="A9" s="115">
        <f>'3.vol.'!C10</f>
        <v>42064</v>
      </c>
      <c r="C9" s="36"/>
      <c r="D9" s="33"/>
      <c r="E9" s="36"/>
    </row>
    <row r="10" spans="1:6" x14ac:dyDescent="0.2">
      <c r="A10" s="115">
        <f>'3.vol.'!C11</f>
        <v>42095</v>
      </c>
      <c r="C10" s="36"/>
      <c r="D10" s="33"/>
      <c r="E10" s="36"/>
    </row>
    <row r="11" spans="1:6" x14ac:dyDescent="0.2">
      <c r="A11" s="115">
        <f>'3.vol.'!C12</f>
        <v>42125</v>
      </c>
      <c r="C11" s="36"/>
      <c r="D11" s="33"/>
      <c r="E11" s="36"/>
    </row>
    <row r="12" spans="1:6" x14ac:dyDescent="0.2">
      <c r="A12" s="115">
        <f>'3.vol.'!C13</f>
        <v>42156</v>
      </c>
      <c r="C12" s="36"/>
      <c r="D12" s="33"/>
      <c r="E12" s="36"/>
    </row>
    <row r="13" spans="1:6" x14ac:dyDescent="0.2">
      <c r="A13" s="115">
        <f>'3.vol.'!C14</f>
        <v>42186</v>
      </c>
      <c r="C13" s="36"/>
      <c r="D13" s="33"/>
      <c r="E13" s="36"/>
    </row>
    <row r="14" spans="1:6" x14ac:dyDescent="0.2">
      <c r="A14" s="115">
        <f>'3.vol.'!C15</f>
        <v>42217</v>
      </c>
      <c r="C14" s="36"/>
      <c r="D14" s="33"/>
      <c r="E14" s="36"/>
    </row>
    <row r="15" spans="1:6" x14ac:dyDescent="0.2">
      <c r="A15" s="115">
        <f>'3.vol.'!C16</f>
        <v>42248</v>
      </c>
      <c r="C15" s="36"/>
      <c r="D15" s="33"/>
      <c r="E15" s="36"/>
    </row>
    <row r="16" spans="1:6" x14ac:dyDescent="0.2">
      <c r="A16" s="115">
        <f>'3.vol.'!C17</f>
        <v>42278</v>
      </c>
      <c r="C16" s="36"/>
      <c r="D16" s="33"/>
      <c r="E16" s="36"/>
    </row>
    <row r="17" spans="1:5" x14ac:dyDescent="0.2">
      <c r="A17" s="115">
        <f>'3.vol.'!C18</f>
        <v>42309</v>
      </c>
      <c r="C17" s="36"/>
      <c r="D17" s="33"/>
      <c r="E17" s="36"/>
    </row>
    <row r="18" spans="1:5" ht="13.5" thickBot="1" x14ac:dyDescent="0.25">
      <c r="A18" s="116">
        <f>'3.vol.'!C19</f>
        <v>42339</v>
      </c>
      <c r="C18" s="39"/>
      <c r="D18" s="33"/>
      <c r="E18" s="39"/>
    </row>
    <row r="19" spans="1:5" x14ac:dyDescent="0.2">
      <c r="A19" s="114">
        <f>'3.vol.'!C20</f>
        <v>42370</v>
      </c>
      <c r="C19" s="42"/>
      <c r="D19" s="33"/>
      <c r="E19" s="42"/>
    </row>
    <row r="20" spans="1:5" x14ac:dyDescent="0.2">
      <c r="A20" s="115">
        <f>'3.vol.'!C21</f>
        <v>42401</v>
      </c>
      <c r="C20" s="36"/>
      <c r="D20" s="33"/>
      <c r="E20" s="36"/>
    </row>
    <row r="21" spans="1:5" x14ac:dyDescent="0.2">
      <c r="A21" s="115">
        <f>'3.vol.'!C22</f>
        <v>42430</v>
      </c>
      <c r="C21" s="36"/>
      <c r="D21" s="33"/>
      <c r="E21" s="36"/>
    </row>
    <row r="22" spans="1:5" x14ac:dyDescent="0.2">
      <c r="A22" s="115">
        <f>'3.vol.'!C23</f>
        <v>42461</v>
      </c>
      <c r="C22" s="36"/>
      <c r="D22" s="33"/>
      <c r="E22" s="36"/>
    </row>
    <row r="23" spans="1:5" x14ac:dyDescent="0.2">
      <c r="A23" s="115">
        <f>'3.vol.'!C24</f>
        <v>42491</v>
      </c>
      <c r="C23" s="36"/>
      <c r="D23" s="33"/>
      <c r="E23" s="36"/>
    </row>
    <row r="24" spans="1:5" x14ac:dyDescent="0.2">
      <c r="A24" s="115">
        <f>'3.vol.'!C25</f>
        <v>42522</v>
      </c>
      <c r="C24" s="36"/>
      <c r="D24" s="33"/>
      <c r="E24" s="36"/>
    </row>
    <row r="25" spans="1:5" x14ac:dyDescent="0.2">
      <c r="A25" s="115">
        <f>'3.vol.'!C26</f>
        <v>42552</v>
      </c>
      <c r="C25" s="36"/>
      <c r="D25" s="33"/>
      <c r="E25" s="36"/>
    </row>
    <row r="26" spans="1:5" x14ac:dyDescent="0.2">
      <c r="A26" s="115">
        <f>'3.vol.'!C27</f>
        <v>42583</v>
      </c>
      <c r="C26" s="36"/>
      <c r="D26" s="33"/>
      <c r="E26" s="36"/>
    </row>
    <row r="27" spans="1:5" x14ac:dyDescent="0.2">
      <c r="A27" s="115">
        <f>'3.vol.'!C28</f>
        <v>42614</v>
      </c>
      <c r="C27" s="325"/>
      <c r="D27" s="341"/>
      <c r="E27" s="325"/>
    </row>
    <row r="28" spans="1:5" x14ac:dyDescent="0.2">
      <c r="A28" s="115">
        <f>'3.vol.'!C29</f>
        <v>42644</v>
      </c>
      <c r="C28" s="36"/>
      <c r="D28" s="33"/>
      <c r="E28" s="36"/>
    </row>
    <row r="29" spans="1:5" x14ac:dyDescent="0.2">
      <c r="A29" s="115">
        <f>'3.vol.'!C30</f>
        <v>42675</v>
      </c>
      <c r="C29" s="36"/>
      <c r="D29" s="33"/>
      <c r="E29" s="36"/>
    </row>
    <row r="30" spans="1:5" ht="13.5" thickBot="1" x14ac:dyDescent="0.25">
      <c r="A30" s="116">
        <f>'3.vol.'!C31</f>
        <v>42705</v>
      </c>
      <c r="C30" s="45"/>
      <c r="D30" s="33"/>
      <c r="E30" s="45"/>
    </row>
    <row r="31" spans="1:5" x14ac:dyDescent="0.2">
      <c r="A31" s="114">
        <f>'3.vol.'!C32</f>
        <v>42736</v>
      </c>
      <c r="C31" s="32"/>
      <c r="D31" s="33"/>
      <c r="E31" s="32"/>
    </row>
    <row r="32" spans="1:5" x14ac:dyDescent="0.2">
      <c r="A32" s="115">
        <f>'3.vol.'!C33</f>
        <v>42767</v>
      </c>
      <c r="C32" s="36"/>
      <c r="D32" s="33"/>
      <c r="E32" s="36"/>
    </row>
    <row r="33" spans="1:6" x14ac:dyDescent="0.2">
      <c r="A33" s="115">
        <f>'3.vol.'!C34</f>
        <v>42795</v>
      </c>
      <c r="C33" s="36"/>
      <c r="D33" s="33"/>
      <c r="E33" s="36"/>
    </row>
    <row r="34" spans="1:6" x14ac:dyDescent="0.2">
      <c r="A34" s="115">
        <f>'3.vol.'!C35</f>
        <v>42826</v>
      </c>
      <c r="C34" s="36"/>
      <c r="D34" s="33"/>
      <c r="E34" s="36"/>
    </row>
    <row r="35" spans="1:6" x14ac:dyDescent="0.2">
      <c r="A35" s="115">
        <f>'3.vol.'!C36</f>
        <v>42856</v>
      </c>
      <c r="C35" s="36"/>
      <c r="D35" s="33"/>
      <c r="E35" s="36"/>
    </row>
    <row r="36" spans="1:6" x14ac:dyDescent="0.2">
      <c r="A36" s="115">
        <f>'3.vol.'!C37</f>
        <v>42887</v>
      </c>
      <c r="C36" s="36"/>
      <c r="D36" s="33"/>
      <c r="E36" s="36"/>
    </row>
    <row r="37" spans="1:6" x14ac:dyDescent="0.2">
      <c r="A37" s="115">
        <f>'3.vol.'!C38</f>
        <v>42917</v>
      </c>
      <c r="C37" s="36"/>
      <c r="D37" s="33"/>
      <c r="E37" s="36"/>
    </row>
    <row r="38" spans="1:6" x14ac:dyDescent="0.2">
      <c r="A38" s="115">
        <f>'3.vol.'!C39</f>
        <v>42948</v>
      </c>
      <c r="C38" s="36"/>
      <c r="D38" s="33"/>
      <c r="E38" s="36"/>
    </row>
    <row r="39" spans="1:6" x14ac:dyDescent="0.2">
      <c r="A39" s="115">
        <f>'3.vol.'!C40</f>
        <v>42979</v>
      </c>
      <c r="C39" s="36"/>
      <c r="D39" s="33"/>
      <c r="E39" s="36"/>
    </row>
    <row r="40" spans="1:6" x14ac:dyDescent="0.2">
      <c r="A40" s="115">
        <f>'3.vol.'!C41</f>
        <v>43009</v>
      </c>
      <c r="C40" s="36"/>
      <c r="D40" s="33"/>
      <c r="E40" s="36"/>
    </row>
    <row r="41" spans="1:6" x14ac:dyDescent="0.2">
      <c r="A41" s="115">
        <f>'3.vol.'!C42</f>
        <v>43040</v>
      </c>
      <c r="C41" s="36"/>
      <c r="D41" s="33"/>
      <c r="E41" s="36"/>
    </row>
    <row r="42" spans="1:6" ht="13.5" thickBot="1" x14ac:dyDescent="0.25">
      <c r="A42" s="116">
        <f>'3.vol.'!C43</f>
        <v>43070</v>
      </c>
      <c r="C42" s="45"/>
      <c r="D42" s="33"/>
      <c r="E42" s="45"/>
    </row>
    <row r="43" spans="1:6" x14ac:dyDescent="0.2">
      <c r="A43" s="114">
        <f>'3.vol.'!C44</f>
        <v>43101</v>
      </c>
      <c r="C43" s="32"/>
      <c r="D43" s="33"/>
      <c r="E43" s="32"/>
    </row>
    <row r="44" spans="1:6" x14ac:dyDescent="0.2">
      <c r="A44" s="115">
        <f>'3.vol.'!C45</f>
        <v>43132</v>
      </c>
      <c r="C44" s="36"/>
      <c r="D44" s="33"/>
      <c r="E44" s="36"/>
    </row>
    <row r="45" spans="1:6" ht="57.75" customHeight="1" thickBot="1" x14ac:dyDescent="0.25">
      <c r="A45" s="46"/>
      <c r="C45" s="33"/>
      <c r="D45" s="33"/>
      <c r="E45" s="33"/>
    </row>
    <row r="46" spans="1:6" ht="39" thickBot="1" x14ac:dyDescent="0.25">
      <c r="A46" s="384" t="s">
        <v>10</v>
      </c>
      <c r="C46" s="58" t="str">
        <f>+C6</f>
        <v>Ventas de Producción Propia
En pesos</v>
      </c>
      <c r="D46" s="342"/>
      <c r="E46" s="58" t="str">
        <f>+E6</f>
        <v>Ventas de Producción Encargada o Contratada a Terceros
En pesos</v>
      </c>
      <c r="F46" s="59"/>
    </row>
    <row r="47" spans="1:6" x14ac:dyDescent="0.2">
      <c r="A47" s="383">
        <f>'3.vol.'!C59</f>
        <v>2015</v>
      </c>
      <c r="C47" s="60"/>
      <c r="D47" s="343"/>
      <c r="E47" s="60"/>
    </row>
    <row r="48" spans="1:6" x14ac:dyDescent="0.2">
      <c r="A48" s="61">
        <f>'3.vol.'!C60</f>
        <v>2016</v>
      </c>
      <c r="C48" s="62"/>
      <c r="D48" s="343"/>
      <c r="E48" s="62"/>
    </row>
    <row r="49" spans="1:6" ht="13.5" thickBot="1" x14ac:dyDescent="0.25">
      <c r="A49" s="63">
        <f>'3.vol.'!C61</f>
        <v>2017</v>
      </c>
      <c r="C49" s="64"/>
      <c r="D49" s="343"/>
      <c r="E49" s="64"/>
    </row>
    <row r="50" spans="1:6" x14ac:dyDescent="0.2">
      <c r="A50" s="65" t="str">
        <f>'3.vol.'!C62</f>
        <v>ene-feb 2017</v>
      </c>
      <c r="C50" s="66"/>
      <c r="D50" s="343"/>
      <c r="E50" s="66"/>
    </row>
    <row r="51" spans="1:6" ht="13.5" thickBot="1" x14ac:dyDescent="0.25">
      <c r="A51" s="412" t="str">
        <f>'3.vol.'!C63</f>
        <v>ene-feb 2018</v>
      </c>
      <c r="C51" s="67"/>
      <c r="D51" s="344"/>
      <c r="E51" s="67"/>
    </row>
    <row r="52" spans="1:6" ht="13.5" thickBot="1" x14ac:dyDescent="0.25"/>
    <row r="53" spans="1:6" ht="13.5" thickBot="1" x14ac:dyDescent="0.25">
      <c r="A53" s="385" t="s">
        <v>208</v>
      </c>
      <c r="E53" s="173" t="s">
        <v>176</v>
      </c>
    </row>
    <row r="54" spans="1:6" hidden="1" x14ac:dyDescent="0.2">
      <c r="A54" s="97" t="s">
        <v>161</v>
      </c>
    </row>
    <row r="55" spans="1:6" hidden="1" x14ac:dyDescent="0.2"/>
    <row r="56" spans="1:6" ht="38.25" hidden="1" customHeight="1" thickBot="1" x14ac:dyDescent="0.25"/>
    <row r="57" spans="1:6" ht="39" hidden="1" thickBot="1" x14ac:dyDescent="0.25">
      <c r="A57" s="102" t="s">
        <v>10</v>
      </c>
      <c r="B57" s="111"/>
      <c r="C57" s="108" t="str">
        <f>+C46</f>
        <v>Ventas de Producción Propia
En pesos</v>
      </c>
      <c r="D57" s="345"/>
      <c r="E57" s="108" t="str">
        <f>+E46</f>
        <v>Ventas de Producción Encargada o Contratada a Terceros
En pesos</v>
      </c>
      <c r="F57" s="103"/>
    </row>
    <row r="58" spans="1:6" hidden="1" x14ac:dyDescent="0.2">
      <c r="A58" s="110">
        <v>2002</v>
      </c>
      <c r="B58" s="111"/>
      <c r="C58" s="124">
        <f>+C47-SUM(C7:C18)</f>
        <v>0</v>
      </c>
      <c r="D58" s="346"/>
      <c r="E58" s="124">
        <f>+E47-SUM(E7:E18)</f>
        <v>0</v>
      </c>
      <c r="F58" s="111"/>
    </row>
    <row r="59" spans="1:6" hidden="1" x14ac:dyDescent="0.2">
      <c r="A59" s="112">
        <v>2003</v>
      </c>
      <c r="B59" s="111"/>
      <c r="C59" s="128">
        <f>+C48-SUM(C19:C30)</f>
        <v>0</v>
      </c>
      <c r="D59" s="346"/>
      <c r="E59" s="128">
        <f>+E48-SUM(E19:E30)</f>
        <v>0</v>
      </c>
      <c r="F59" s="111"/>
    </row>
    <row r="60" spans="1:6" ht="13.5" hidden="1" thickBot="1" x14ac:dyDescent="0.25">
      <c r="A60" s="113">
        <v>2004</v>
      </c>
      <c r="B60" s="111"/>
      <c r="C60" s="132">
        <f>+C49-SUM(C31:C42)</f>
        <v>0</v>
      </c>
      <c r="D60" s="346"/>
      <c r="E60" s="132">
        <f>+E49-SUM(E31:E42)</f>
        <v>0</v>
      </c>
      <c r="F60" s="111"/>
    </row>
    <row r="61" spans="1:6" hidden="1" x14ac:dyDescent="0.2">
      <c r="A61" s="110" t="s">
        <v>202</v>
      </c>
      <c r="B61" s="111"/>
      <c r="C61" s="137">
        <f>+C50-(SUM(C31:INDEX(C31:C42,'[3]parámetros e instrucciones'!$E$3)))</f>
        <v>0</v>
      </c>
      <c r="D61" s="346"/>
      <c r="E61" s="137">
        <f>+E50-(SUM(E31:INDEX(E31:E42,'[4]parámetros e instrucciones'!$E$3)))</f>
        <v>0</v>
      </c>
      <c r="F61" s="111"/>
    </row>
    <row r="62" spans="1:6" ht="13.5" hidden="1" thickBot="1" x14ac:dyDescent="0.25">
      <c r="A62" s="113" t="s">
        <v>201</v>
      </c>
      <c r="B62" s="111"/>
      <c r="C62" s="142" t="e">
        <f>+C51-(SUM(C43:INDEX(C43:C44,'[3]parámetros e instrucciones'!$E$3)))</f>
        <v>#REF!</v>
      </c>
      <c r="D62" s="347"/>
      <c r="E62" s="142" t="e">
        <f>+E51-(SUM(E43:INDEX(E43:E44,'[4]parámetros e instrucciones'!$E$3)))</f>
        <v>#REF!</v>
      </c>
      <c r="F62" s="111"/>
    </row>
    <row r="63" spans="1:6" hidden="1" x14ac:dyDescent="0.2"/>
    <row r="64" spans="1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</sheetData>
  <sheetProtection formatCells="0" formatColumns="0" formatRows="0"/>
  <protectedRanges>
    <protectedRange sqref="C47:D51 C7:D44" name="Rango2_1"/>
    <protectedRange sqref="C47:D51" name="Rango1_1"/>
    <protectedRange sqref="E47:E51 E7:E44" name="Rango2_1_1"/>
    <protectedRange sqref="E47:E51" name="Rango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24" right="0.24" top="0.21" bottom="0.18" header="0" footer="0"/>
  <pageSetup paperSize="9" scale="8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3"/>
  <sheetViews>
    <sheetView topLeftCell="A19" workbookViewId="0">
      <selection activeCell="E73" sqref="E73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520" t="s">
        <v>209</v>
      </c>
      <c r="B1" s="520"/>
      <c r="C1" s="520"/>
    </row>
    <row r="2" spans="1:6" x14ac:dyDescent="0.2">
      <c r="A2" s="520" t="s">
        <v>126</v>
      </c>
      <c r="B2" s="520"/>
      <c r="C2" s="520"/>
      <c r="F2" s="103" t="s">
        <v>134</v>
      </c>
    </row>
    <row r="3" spans="1:6" x14ac:dyDescent="0.2">
      <c r="A3" s="519" t="str">
        <f>+'1.modelos'!A3</f>
        <v>TENAZAS</v>
      </c>
      <c r="B3" s="519"/>
      <c r="C3" s="519"/>
    </row>
    <row r="4" spans="1:6" x14ac:dyDescent="0.2">
      <c r="A4" s="519" t="s">
        <v>119</v>
      </c>
      <c r="B4" s="519"/>
      <c r="C4" s="519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381" t="s">
        <v>120</v>
      </c>
      <c r="C7" s="24" t="s">
        <v>127</v>
      </c>
      <c r="F7" s="103" t="s">
        <v>132</v>
      </c>
    </row>
    <row r="8" spans="1:6" ht="13.5" thickBot="1" x14ac:dyDescent="0.25">
      <c r="A8" s="114">
        <f>'3.vol.'!C8</f>
        <v>42005</v>
      </c>
      <c r="C8" s="32"/>
      <c r="F8" s="193"/>
    </row>
    <row r="9" spans="1:6" x14ac:dyDescent="0.2">
      <c r="A9" s="115">
        <f>'3.vol.'!C9</f>
        <v>42036</v>
      </c>
      <c r="C9" s="36"/>
      <c r="F9" s="103"/>
    </row>
    <row r="10" spans="1:6" ht="13.5" thickBot="1" x14ac:dyDescent="0.25">
      <c r="A10" s="115">
        <f>'3.vol.'!C10</f>
        <v>42064</v>
      </c>
      <c r="C10" s="36"/>
      <c r="F10" s="103" t="s">
        <v>133</v>
      </c>
    </row>
    <row r="11" spans="1:6" ht="13.5" thickBot="1" x14ac:dyDescent="0.25">
      <c r="A11" s="115">
        <f>'3.vol.'!C11</f>
        <v>42095</v>
      </c>
      <c r="C11" s="36"/>
      <c r="F11" s="194"/>
    </row>
    <row r="12" spans="1:6" x14ac:dyDescent="0.2">
      <c r="A12" s="115">
        <f>'3.vol.'!C12</f>
        <v>42125</v>
      </c>
      <c r="C12" s="36"/>
    </row>
    <row r="13" spans="1:6" x14ac:dyDescent="0.2">
      <c r="A13" s="115">
        <f>'3.vol.'!C13</f>
        <v>42156</v>
      </c>
      <c r="C13" s="36"/>
    </row>
    <row r="14" spans="1:6" x14ac:dyDescent="0.2">
      <c r="A14" s="115">
        <f>'3.vol.'!C14</f>
        <v>42186</v>
      </c>
      <c r="C14" s="36"/>
    </row>
    <row r="15" spans="1:6" x14ac:dyDescent="0.2">
      <c r="A15" s="115">
        <f>'3.vol.'!C15</f>
        <v>42217</v>
      </c>
      <c r="C15" s="36"/>
    </row>
    <row r="16" spans="1:6" x14ac:dyDescent="0.2">
      <c r="A16" s="115">
        <f>'3.vol.'!C16</f>
        <v>42248</v>
      </c>
      <c r="C16" s="36"/>
    </row>
    <row r="17" spans="1:3" x14ac:dyDescent="0.2">
      <c r="A17" s="115">
        <f>'3.vol.'!C17</f>
        <v>42278</v>
      </c>
      <c r="C17" s="36"/>
    </row>
    <row r="18" spans="1:3" x14ac:dyDescent="0.2">
      <c r="A18" s="115">
        <f>'3.vol.'!C18</f>
        <v>42309</v>
      </c>
      <c r="C18" s="36"/>
    </row>
    <row r="19" spans="1:3" ht="13.5" thickBot="1" x14ac:dyDescent="0.25">
      <c r="A19" s="116">
        <f>'3.vol.'!C19</f>
        <v>42339</v>
      </c>
      <c r="C19" s="39"/>
    </row>
    <row r="20" spans="1:3" x14ac:dyDescent="0.2">
      <c r="A20" s="114">
        <f>'3.vol.'!C20</f>
        <v>42370</v>
      </c>
      <c r="C20" s="42"/>
    </row>
    <row r="21" spans="1:3" x14ac:dyDescent="0.2">
      <c r="A21" s="115">
        <f>'3.vol.'!C21</f>
        <v>42401</v>
      </c>
      <c r="C21" s="36"/>
    </row>
    <row r="22" spans="1:3" x14ac:dyDescent="0.2">
      <c r="A22" s="115">
        <f>'3.vol.'!C22</f>
        <v>42430</v>
      </c>
      <c r="C22" s="36"/>
    </row>
    <row r="23" spans="1:3" x14ac:dyDescent="0.2">
      <c r="A23" s="115">
        <f>'3.vol.'!C23</f>
        <v>42461</v>
      </c>
      <c r="C23" s="36"/>
    </row>
    <row r="24" spans="1:3" x14ac:dyDescent="0.2">
      <c r="A24" s="115">
        <f>'3.vol.'!C24</f>
        <v>42491</v>
      </c>
      <c r="C24" s="36"/>
    </row>
    <row r="25" spans="1:3" x14ac:dyDescent="0.2">
      <c r="A25" s="115">
        <f>'3.vol.'!C25</f>
        <v>42522</v>
      </c>
      <c r="C25" s="36"/>
    </row>
    <row r="26" spans="1:3" x14ac:dyDescent="0.2">
      <c r="A26" s="115">
        <f>'3.vol.'!C26</f>
        <v>42552</v>
      </c>
      <c r="C26" s="36"/>
    </row>
    <row r="27" spans="1:3" x14ac:dyDescent="0.2">
      <c r="A27" s="115">
        <f>'3.vol.'!C27</f>
        <v>42583</v>
      </c>
      <c r="C27" s="36"/>
    </row>
    <row r="28" spans="1:3" x14ac:dyDescent="0.2">
      <c r="A28" s="115">
        <f>'3.vol.'!C28</f>
        <v>42614</v>
      </c>
      <c r="C28" s="36"/>
    </row>
    <row r="29" spans="1:3" x14ac:dyDescent="0.2">
      <c r="A29" s="115">
        <f>'3.vol.'!C29</f>
        <v>42644</v>
      </c>
      <c r="C29" s="36"/>
    </row>
    <row r="30" spans="1:3" x14ac:dyDescent="0.2">
      <c r="A30" s="115">
        <f>'3.vol.'!C30</f>
        <v>42675</v>
      </c>
      <c r="C30" s="36"/>
    </row>
    <row r="31" spans="1:3" ht="13.5" thickBot="1" x14ac:dyDescent="0.25">
      <c r="A31" s="116">
        <f>'3.vol.'!C31</f>
        <v>42705</v>
      </c>
      <c r="C31" s="45"/>
    </row>
    <row r="32" spans="1:3" x14ac:dyDescent="0.2">
      <c r="A32" s="114">
        <f>'3.vol.'!C32</f>
        <v>42736</v>
      </c>
      <c r="C32" s="32"/>
    </row>
    <row r="33" spans="1:3" x14ac:dyDescent="0.2">
      <c r="A33" s="115">
        <f>'3.vol.'!C33</f>
        <v>42767</v>
      </c>
      <c r="C33" s="36"/>
    </row>
    <row r="34" spans="1:3" x14ac:dyDescent="0.2">
      <c r="A34" s="115">
        <f>'3.vol.'!C34</f>
        <v>42795</v>
      </c>
      <c r="C34" s="36"/>
    </row>
    <row r="35" spans="1:3" x14ac:dyDescent="0.2">
      <c r="A35" s="115">
        <f>'3.vol.'!C35</f>
        <v>42826</v>
      </c>
      <c r="C35" s="36"/>
    </row>
    <row r="36" spans="1:3" x14ac:dyDescent="0.2">
      <c r="A36" s="115">
        <f>'3.vol.'!C36</f>
        <v>42856</v>
      </c>
      <c r="C36" s="36"/>
    </row>
    <row r="37" spans="1:3" x14ac:dyDescent="0.2">
      <c r="A37" s="115">
        <f>'3.vol.'!C37</f>
        <v>42887</v>
      </c>
      <c r="C37" s="36"/>
    </row>
    <row r="38" spans="1:3" x14ac:dyDescent="0.2">
      <c r="A38" s="115">
        <f>'3.vol.'!C38</f>
        <v>42917</v>
      </c>
      <c r="C38" s="36"/>
    </row>
    <row r="39" spans="1:3" x14ac:dyDescent="0.2">
      <c r="A39" s="115">
        <f>'3.vol.'!C39</f>
        <v>42948</v>
      </c>
      <c r="C39" s="36"/>
    </row>
    <row r="40" spans="1:3" x14ac:dyDescent="0.2">
      <c r="A40" s="115">
        <f>'3.vol.'!C40</f>
        <v>42979</v>
      </c>
      <c r="C40" s="36"/>
    </row>
    <row r="41" spans="1:3" x14ac:dyDescent="0.2">
      <c r="A41" s="115">
        <f>'3.vol.'!C41</f>
        <v>43009</v>
      </c>
      <c r="C41" s="36"/>
    </row>
    <row r="42" spans="1:3" x14ac:dyDescent="0.2">
      <c r="A42" s="115">
        <f>'3.vol.'!C42</f>
        <v>43040</v>
      </c>
      <c r="C42" s="36"/>
    </row>
    <row r="43" spans="1:3" ht="13.5" thickBot="1" x14ac:dyDescent="0.25">
      <c r="A43" s="116">
        <f>'3.vol.'!C43</f>
        <v>43070</v>
      </c>
      <c r="C43" s="45"/>
    </row>
    <row r="44" spans="1:3" x14ac:dyDescent="0.2">
      <c r="A44" s="114">
        <f>'3.vol.'!C44</f>
        <v>43101</v>
      </c>
      <c r="C44" s="32"/>
    </row>
    <row r="45" spans="1:3" x14ac:dyDescent="0.2">
      <c r="A45" s="115">
        <f>'3.vol.'!C45</f>
        <v>43132</v>
      </c>
      <c r="C45" s="36"/>
    </row>
    <row r="46" spans="1:3" ht="13.5" thickBot="1" x14ac:dyDescent="0.25">
      <c r="A46" s="46"/>
      <c r="C46" s="33"/>
    </row>
    <row r="47" spans="1:3" ht="13.5" thickBot="1" x14ac:dyDescent="0.25">
      <c r="A47" s="384" t="s">
        <v>10</v>
      </c>
      <c r="C47" s="24" t="s">
        <v>127</v>
      </c>
    </row>
    <row r="48" spans="1:3" x14ac:dyDescent="0.2">
      <c r="A48" s="383">
        <f>'3.vol.'!C59</f>
        <v>2015</v>
      </c>
      <c r="C48" s="60"/>
    </row>
    <row r="49" spans="1:3" x14ac:dyDescent="0.2">
      <c r="A49" s="61">
        <f>'3.vol.'!C60</f>
        <v>2016</v>
      </c>
      <c r="C49" s="62"/>
    </row>
    <row r="50" spans="1:3" ht="13.5" thickBot="1" x14ac:dyDescent="0.25">
      <c r="A50" s="63">
        <f>'3.vol.'!C61</f>
        <v>2017</v>
      </c>
      <c r="C50" s="64"/>
    </row>
    <row r="51" spans="1:3" x14ac:dyDescent="0.2">
      <c r="A51" s="65" t="str">
        <f>'3.vol.'!C62</f>
        <v>ene-feb 2017</v>
      </c>
      <c r="C51" s="66"/>
    </row>
    <row r="52" spans="1:3" ht="13.5" thickBot="1" x14ac:dyDescent="0.25">
      <c r="A52" s="412" t="str">
        <f>'3.vol.'!C63</f>
        <v>ene-feb 2018</v>
      </c>
      <c r="C52" s="67"/>
    </row>
    <row r="54" spans="1:3" hidden="1" x14ac:dyDescent="0.2"/>
    <row r="55" spans="1:3" ht="13.5" hidden="1" thickBot="1" x14ac:dyDescent="0.25">
      <c r="A55" s="97" t="s">
        <v>161</v>
      </c>
    </row>
    <row r="56" spans="1:3" ht="13.5" hidden="1" thickBot="1" x14ac:dyDescent="0.25">
      <c r="A56" s="102" t="s">
        <v>10</v>
      </c>
      <c r="B56" s="111"/>
      <c r="C56" s="108" t="s">
        <v>125</v>
      </c>
    </row>
    <row r="57" spans="1:3" hidden="1" x14ac:dyDescent="0.2">
      <c r="A57" s="110">
        <f>A48</f>
        <v>2015</v>
      </c>
      <c r="B57" s="111"/>
      <c r="C57" s="124">
        <f>+C48-SUM(C8:C19)</f>
        <v>0</v>
      </c>
    </row>
    <row r="58" spans="1:3" hidden="1" x14ac:dyDescent="0.2">
      <c r="A58" s="112">
        <f>A49</f>
        <v>2016</v>
      </c>
      <c r="B58" s="111"/>
      <c r="C58" s="128">
        <f>+C49-SUM(C20:C31)</f>
        <v>0</v>
      </c>
    </row>
    <row r="59" spans="1:3" ht="13.5" hidden="1" thickBot="1" x14ac:dyDescent="0.25">
      <c r="A59" s="113">
        <f>A50</f>
        <v>2017</v>
      </c>
      <c r="B59" s="111"/>
      <c r="C59" s="132">
        <f>+C50-SUM(C32:C43)</f>
        <v>0</v>
      </c>
    </row>
    <row r="60" spans="1:3" hidden="1" x14ac:dyDescent="0.2">
      <c r="A60" s="110" t="str">
        <f>A51</f>
        <v>ene-feb 2017</v>
      </c>
      <c r="B60" s="111"/>
      <c r="C60" s="137">
        <f>+C51-(SUM(C32:INDEX(C32:C43,'parámetros e instrucciones'!$E$3)))</f>
        <v>0</v>
      </c>
    </row>
    <row r="61" spans="1:3" ht="13.5" hidden="1" thickBot="1" x14ac:dyDescent="0.25">
      <c r="A61" s="113" t="str">
        <f>A52</f>
        <v>ene-feb 2018</v>
      </c>
      <c r="B61" s="111"/>
      <c r="C61" s="142">
        <f>+C52-(SUM(C44:INDEX(C44:C45,'parámetros e instrucciones'!$E$3)))</f>
        <v>0</v>
      </c>
    </row>
    <row r="62" spans="1:3" hidden="1" x14ac:dyDescent="0.2"/>
    <row r="63" spans="1:3" hidden="1" x14ac:dyDescent="0.2"/>
  </sheetData>
  <sheetProtection formatCells="0" formatColumns="0" formatRows="0"/>
  <protectedRanges>
    <protectedRange sqref="C48:C52 C8:C45" name="Rango2_1"/>
    <protectedRange sqref="C48:C52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53" right="0.46" top="0.75" bottom="0.62" header="0.41" footer="0"/>
  <pageSetup paperSize="9" scale="83" orientation="portrait" horizontalDpi="300" verticalDpi="300" r:id="rId1"/>
  <headerFooter alignWithMargins="0">
    <oddHeader>&amp;C&amp;"Arial,Negrita"&amp;20CONFIDENCIAL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4"/>
  <sheetViews>
    <sheetView topLeftCell="A31" workbookViewId="0">
      <selection activeCell="G17" sqref="G1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520" t="s">
        <v>207</v>
      </c>
      <c r="B1" s="520"/>
      <c r="C1" s="520"/>
      <c r="D1" s="520"/>
    </row>
    <row r="2" spans="1:9" x14ac:dyDescent="0.2">
      <c r="A2" s="520" t="s">
        <v>210</v>
      </c>
      <c r="B2" s="520"/>
      <c r="C2" s="520"/>
      <c r="D2" s="520"/>
    </row>
    <row r="3" spans="1:9" x14ac:dyDescent="0.2">
      <c r="A3" s="520" t="s">
        <v>205</v>
      </c>
      <c r="B3" s="520"/>
      <c r="C3" s="520"/>
      <c r="D3" s="520"/>
    </row>
    <row r="4" spans="1:9" ht="13.5" thickBot="1" x14ac:dyDescent="0.25">
      <c r="A4" s="523" t="str">
        <f>+'1.modelos'!A3</f>
        <v>TENAZAS</v>
      </c>
      <c r="B4" s="523"/>
      <c r="C4" s="523"/>
      <c r="D4" s="523"/>
      <c r="F4" s="117"/>
      <c r="G4" s="117"/>
      <c r="I4" s="97" t="s">
        <v>129</v>
      </c>
    </row>
    <row r="5" spans="1:9" ht="13.5" thickBot="1" x14ac:dyDescent="0.25">
      <c r="A5" s="520" t="s">
        <v>119</v>
      </c>
      <c r="B5" s="520"/>
      <c r="C5" s="520"/>
      <c r="D5" s="520"/>
      <c r="F5" s="521" t="s">
        <v>139</v>
      </c>
      <c r="G5" s="522"/>
      <c r="I5" s="97" t="s">
        <v>164</v>
      </c>
    </row>
    <row r="6" spans="1:9" x14ac:dyDescent="0.2">
      <c r="A6" s="348"/>
      <c r="B6" s="348"/>
      <c r="C6" s="348"/>
      <c r="D6" s="348"/>
      <c r="F6" s="387"/>
      <c r="G6" s="387"/>
      <c r="I6" s="97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381" t="s">
        <v>120</v>
      </c>
      <c r="D8" s="24" t="s">
        <v>206</v>
      </c>
      <c r="G8" s="103"/>
      <c r="I8" s="24" t="s">
        <v>152</v>
      </c>
    </row>
    <row r="9" spans="1:9" x14ac:dyDescent="0.2">
      <c r="A9" s="114">
        <f>'4.conf'!A8</f>
        <v>42005</v>
      </c>
      <c r="D9" s="328" t="str">
        <f>+I9</f>
        <v/>
      </c>
      <c r="F9" s="103" t="s">
        <v>135</v>
      </c>
      <c r="I9" s="323" t="str">
        <f>IF('4.conf'!C8&gt;0,('4.conf'!C8/'4.conf'!$F$11)*100,"")</f>
        <v/>
      </c>
    </row>
    <row r="10" spans="1:9" x14ac:dyDescent="0.2">
      <c r="A10" s="115">
        <f>'4.conf'!A9</f>
        <v>42036</v>
      </c>
      <c r="D10" s="326" t="str">
        <f t="shared" ref="D10:D46" si="0">+I10</f>
        <v/>
      </c>
      <c r="F10" s="103" t="s">
        <v>136</v>
      </c>
      <c r="I10" s="321" t="str">
        <f>IF('4.conf'!C9&gt;0,('4.conf'!C9/'4.conf'!$F$11)*100,"")</f>
        <v/>
      </c>
    </row>
    <row r="11" spans="1:9" x14ac:dyDescent="0.2">
      <c r="A11" s="115">
        <f>'4.conf'!A10</f>
        <v>42064</v>
      </c>
      <c r="D11" s="326" t="str">
        <f t="shared" si="0"/>
        <v/>
      </c>
      <c r="F11" s="103" t="s">
        <v>137</v>
      </c>
      <c r="I11" s="321" t="str">
        <f>IF('4.conf'!C10&gt;0,('4.conf'!C10/'4.conf'!$F$11)*100,"")</f>
        <v/>
      </c>
    </row>
    <row r="12" spans="1:9" x14ac:dyDescent="0.2">
      <c r="A12" s="115">
        <f>'4.conf'!A11</f>
        <v>42095</v>
      </c>
      <c r="D12" s="326" t="str">
        <f t="shared" si="0"/>
        <v/>
      </c>
      <c r="F12" s="103" t="s">
        <v>138</v>
      </c>
      <c r="I12" s="321" t="str">
        <f>IF('4.conf'!C11&gt;0,('4.conf'!C11/'4.conf'!$F$11)*100,"")</f>
        <v/>
      </c>
    </row>
    <row r="13" spans="1:9" x14ac:dyDescent="0.2">
      <c r="A13" s="115">
        <f>'4.conf'!A12</f>
        <v>42125</v>
      </c>
      <c r="D13" s="326" t="str">
        <f t="shared" si="0"/>
        <v/>
      </c>
      <c r="I13" s="321" t="str">
        <f>IF('4.conf'!C12&gt;0,('4.conf'!C12/'4.conf'!$F$11)*100,"")</f>
        <v/>
      </c>
    </row>
    <row r="14" spans="1:9" x14ac:dyDescent="0.2">
      <c r="A14" s="115">
        <f>'4.conf'!A13</f>
        <v>42156</v>
      </c>
      <c r="D14" s="326" t="str">
        <f t="shared" si="0"/>
        <v/>
      </c>
      <c r="I14" s="321" t="str">
        <f>IF('4.conf'!C13&gt;0,('4.conf'!C13/'4.conf'!$F$11)*100,"")</f>
        <v/>
      </c>
    </row>
    <row r="15" spans="1:9" x14ac:dyDescent="0.2">
      <c r="A15" s="115">
        <f>'4.conf'!A14</f>
        <v>42186</v>
      </c>
      <c r="D15" s="326" t="str">
        <f t="shared" si="0"/>
        <v/>
      </c>
      <c r="I15" s="321" t="str">
        <f>IF('4.conf'!C14&gt;0,('4.conf'!C14/'4.conf'!$F$11)*100,"")</f>
        <v/>
      </c>
    </row>
    <row r="16" spans="1:9" x14ac:dyDescent="0.2">
      <c r="A16" s="115">
        <f>'4.conf'!A15</f>
        <v>42217</v>
      </c>
      <c r="D16" s="326" t="str">
        <f t="shared" si="0"/>
        <v/>
      </c>
      <c r="I16" s="321" t="str">
        <f>IF('4.conf'!C15&gt;0,('4.conf'!C15/'4.conf'!$F$11)*100,"")</f>
        <v/>
      </c>
    </row>
    <row r="17" spans="1:9" x14ac:dyDescent="0.2">
      <c r="A17" s="115">
        <f>'4.conf'!A16</f>
        <v>42248</v>
      </c>
      <c r="D17" s="326" t="str">
        <f t="shared" si="0"/>
        <v/>
      </c>
      <c r="I17" s="321" t="str">
        <f>IF('4.conf'!C16&gt;0,('4.conf'!C16/'4.conf'!$F$11)*100,"")</f>
        <v/>
      </c>
    </row>
    <row r="18" spans="1:9" x14ac:dyDescent="0.2">
      <c r="A18" s="115">
        <f>'4.conf'!A17</f>
        <v>42278</v>
      </c>
      <c r="D18" s="326" t="str">
        <f t="shared" si="0"/>
        <v/>
      </c>
      <c r="I18" s="321" t="str">
        <f>IF('4.conf'!C17&gt;0,('4.conf'!C17/'4.conf'!$F$11)*100,"")</f>
        <v/>
      </c>
    </row>
    <row r="19" spans="1:9" x14ac:dyDescent="0.2">
      <c r="A19" s="115">
        <f>'4.conf'!A18</f>
        <v>42309</v>
      </c>
      <c r="D19" s="326" t="str">
        <f t="shared" si="0"/>
        <v/>
      </c>
      <c r="I19" s="321" t="str">
        <f>IF('4.conf'!C18&gt;0,('4.conf'!C18/'4.conf'!$F$11)*100,"")</f>
        <v/>
      </c>
    </row>
    <row r="20" spans="1:9" ht="13.5" thickBot="1" x14ac:dyDescent="0.25">
      <c r="A20" s="116">
        <f>'4.conf'!A19</f>
        <v>42339</v>
      </c>
      <c r="D20" s="327" t="str">
        <f t="shared" si="0"/>
        <v/>
      </c>
      <c r="I20" s="322" t="str">
        <f>IF('4.conf'!C19&gt;0,('4.conf'!C19/'4.conf'!$F$11)*100,"")</f>
        <v/>
      </c>
    </row>
    <row r="21" spans="1:9" x14ac:dyDescent="0.2">
      <c r="A21" s="114">
        <f>'4.conf'!A20</f>
        <v>42370</v>
      </c>
      <c r="D21" s="328" t="str">
        <f t="shared" si="0"/>
        <v/>
      </c>
      <c r="I21" s="323" t="str">
        <f>IF('4.conf'!C20&gt;0,('4.conf'!C20/'4.conf'!$F$11)*100,"")</f>
        <v/>
      </c>
    </row>
    <row r="22" spans="1:9" x14ac:dyDescent="0.2">
      <c r="A22" s="115">
        <f>'4.conf'!A21</f>
        <v>42401</v>
      </c>
      <c r="D22" s="326" t="str">
        <f t="shared" si="0"/>
        <v/>
      </c>
      <c r="I22" s="321" t="str">
        <f>IF('4.conf'!C21&gt;0,('4.conf'!C21/'4.conf'!$F$11)*100,"")</f>
        <v/>
      </c>
    </row>
    <row r="23" spans="1:9" x14ac:dyDescent="0.2">
      <c r="A23" s="115">
        <f>'4.conf'!A22</f>
        <v>42430</v>
      </c>
      <c r="D23" s="326" t="str">
        <f t="shared" si="0"/>
        <v/>
      </c>
      <c r="I23" s="321" t="str">
        <f>IF('4.conf'!C22&gt;0,('4.conf'!C22/'4.conf'!$F$11)*100,"")</f>
        <v/>
      </c>
    </row>
    <row r="24" spans="1:9" x14ac:dyDescent="0.2">
      <c r="A24" s="115">
        <f>'4.conf'!A23</f>
        <v>42461</v>
      </c>
      <c r="D24" s="326" t="str">
        <f t="shared" si="0"/>
        <v/>
      </c>
      <c r="I24" s="321" t="str">
        <f>IF('4.conf'!C23&gt;0,('4.conf'!C23/'4.conf'!$F$11)*100,"")</f>
        <v/>
      </c>
    </row>
    <row r="25" spans="1:9" x14ac:dyDescent="0.2">
      <c r="A25" s="115">
        <f>'4.conf'!A24</f>
        <v>42491</v>
      </c>
      <c r="D25" s="326" t="str">
        <f t="shared" si="0"/>
        <v/>
      </c>
      <c r="I25" s="321" t="str">
        <f>IF('4.conf'!C24&gt;0,('4.conf'!C24/'4.conf'!$F$11)*100,"")</f>
        <v/>
      </c>
    </row>
    <row r="26" spans="1:9" x14ac:dyDescent="0.2">
      <c r="A26" s="115">
        <f>'4.conf'!A25</f>
        <v>42522</v>
      </c>
      <c r="D26" s="326" t="str">
        <f t="shared" si="0"/>
        <v/>
      </c>
      <c r="I26" s="321" t="str">
        <f>IF('4.conf'!C25&gt;0,('4.conf'!C25/'4.conf'!$F$11)*100,"")</f>
        <v/>
      </c>
    </row>
    <row r="27" spans="1:9" x14ac:dyDescent="0.2">
      <c r="A27" s="115">
        <f>'4.conf'!A26</f>
        <v>42552</v>
      </c>
      <c r="D27" s="326" t="str">
        <f t="shared" si="0"/>
        <v/>
      </c>
      <c r="I27" s="321" t="str">
        <f>IF('4.conf'!C26&gt;0,('4.conf'!C26/'4.conf'!$F$11)*100,"")</f>
        <v/>
      </c>
    </row>
    <row r="28" spans="1:9" x14ac:dyDescent="0.2">
      <c r="A28" s="115">
        <f>'4.conf'!A27</f>
        <v>42583</v>
      </c>
      <c r="D28" s="326" t="str">
        <f t="shared" si="0"/>
        <v/>
      </c>
      <c r="I28" s="321" t="str">
        <f>IF('4.conf'!C27&gt;0,('4.conf'!C27/'4.conf'!$F$11)*100,"")</f>
        <v/>
      </c>
    </row>
    <row r="29" spans="1:9" x14ac:dyDescent="0.2">
      <c r="A29" s="115">
        <f>'4.conf'!A28</f>
        <v>42614</v>
      </c>
      <c r="D29" s="326" t="str">
        <f t="shared" si="0"/>
        <v/>
      </c>
      <c r="I29" s="321" t="str">
        <f>IF('4.conf'!C28&gt;0,('4.conf'!C28/'4.conf'!$F$11)*100,"")</f>
        <v/>
      </c>
    </row>
    <row r="30" spans="1:9" x14ac:dyDescent="0.2">
      <c r="A30" s="115">
        <f>'4.conf'!A29</f>
        <v>42644</v>
      </c>
      <c r="D30" s="326" t="str">
        <f t="shared" si="0"/>
        <v/>
      </c>
      <c r="I30" s="321" t="str">
        <f>IF('4.conf'!C29&gt;0,('4.conf'!C29/'4.conf'!$F$11)*100,"")</f>
        <v/>
      </c>
    </row>
    <row r="31" spans="1:9" x14ac:dyDescent="0.2">
      <c r="A31" s="115">
        <f>'4.conf'!A30</f>
        <v>42675</v>
      </c>
      <c r="D31" s="326" t="str">
        <f t="shared" si="0"/>
        <v/>
      </c>
      <c r="I31" s="321" t="str">
        <f>IF('4.conf'!C30&gt;0,('4.conf'!C30/'4.conf'!$F$11)*100,"")</f>
        <v/>
      </c>
    </row>
    <row r="32" spans="1:9" ht="13.5" thickBot="1" x14ac:dyDescent="0.25">
      <c r="A32" s="116">
        <f>'4.conf'!A31</f>
        <v>42705</v>
      </c>
      <c r="D32" s="329" t="str">
        <f t="shared" si="0"/>
        <v/>
      </c>
      <c r="I32" s="324" t="str">
        <f>IF('4.conf'!C31&gt;0,('4.conf'!C31/'4.conf'!$F$11)*100,"")</f>
        <v/>
      </c>
    </row>
    <row r="33" spans="1:9" x14ac:dyDescent="0.2">
      <c r="A33" s="114">
        <f>'4.conf'!A32</f>
        <v>42736</v>
      </c>
      <c r="D33" s="330" t="str">
        <f t="shared" si="0"/>
        <v/>
      </c>
      <c r="I33" s="320" t="str">
        <f>IF('4.conf'!C32&gt;0,('4.conf'!C32/'4.conf'!$F$11)*100,"")</f>
        <v/>
      </c>
    </row>
    <row r="34" spans="1:9" x14ac:dyDescent="0.2">
      <c r="A34" s="115">
        <f>'4.conf'!A33</f>
        <v>42767</v>
      </c>
      <c r="D34" s="326" t="str">
        <f t="shared" si="0"/>
        <v/>
      </c>
      <c r="I34" s="321" t="str">
        <f>IF('4.conf'!C33&gt;0,('4.conf'!C33/'4.conf'!$F$11)*100,"")</f>
        <v/>
      </c>
    </row>
    <row r="35" spans="1:9" x14ac:dyDescent="0.2">
      <c r="A35" s="115">
        <f>'4.conf'!A34</f>
        <v>42795</v>
      </c>
      <c r="D35" s="326" t="str">
        <f t="shared" si="0"/>
        <v/>
      </c>
      <c r="I35" s="321" t="str">
        <f>IF('4.conf'!C34&gt;0,('4.conf'!C34/'4.conf'!$F$11)*100,"")</f>
        <v/>
      </c>
    </row>
    <row r="36" spans="1:9" x14ac:dyDescent="0.2">
      <c r="A36" s="115">
        <f>'4.conf'!A35</f>
        <v>42826</v>
      </c>
      <c r="D36" s="326" t="str">
        <f t="shared" si="0"/>
        <v/>
      </c>
      <c r="I36" s="321" t="str">
        <f>IF('4.conf'!C35&gt;0,('4.conf'!C35/'4.conf'!$F$11)*100,"")</f>
        <v/>
      </c>
    </row>
    <row r="37" spans="1:9" x14ac:dyDescent="0.2">
      <c r="A37" s="115">
        <f>'4.conf'!A36</f>
        <v>42856</v>
      </c>
      <c r="D37" s="326" t="str">
        <f t="shared" si="0"/>
        <v/>
      </c>
      <c r="I37" s="321" t="str">
        <f>IF('4.conf'!C36&gt;0,('4.conf'!C36/'4.conf'!$F$11)*100,"")</f>
        <v/>
      </c>
    </row>
    <row r="38" spans="1:9" x14ac:dyDescent="0.2">
      <c r="A38" s="115">
        <f>'4.conf'!A37</f>
        <v>42887</v>
      </c>
      <c r="D38" s="326" t="str">
        <f t="shared" si="0"/>
        <v/>
      </c>
      <c r="I38" s="321" t="str">
        <f>IF('4.conf'!C37&gt;0,('4.conf'!C37/'4.conf'!$F$11)*100,"")</f>
        <v/>
      </c>
    </row>
    <row r="39" spans="1:9" x14ac:dyDescent="0.2">
      <c r="A39" s="115">
        <f>'4.conf'!A38</f>
        <v>42917</v>
      </c>
      <c r="D39" s="326" t="str">
        <f t="shared" si="0"/>
        <v/>
      </c>
      <c r="I39" s="321" t="str">
        <f>IF('4.conf'!C38&gt;0,('4.conf'!C38/'4.conf'!$F$11)*100,"")</f>
        <v/>
      </c>
    </row>
    <row r="40" spans="1:9" x14ac:dyDescent="0.2">
      <c r="A40" s="115">
        <f>'4.conf'!A39</f>
        <v>42948</v>
      </c>
      <c r="D40" s="326" t="str">
        <f t="shared" si="0"/>
        <v/>
      </c>
      <c r="I40" s="321" t="str">
        <f>IF('4.conf'!C39&gt;0,('4.conf'!C39/'4.conf'!$F$11)*100,"")</f>
        <v/>
      </c>
    </row>
    <row r="41" spans="1:9" x14ac:dyDescent="0.2">
      <c r="A41" s="115">
        <f>'4.conf'!A40</f>
        <v>42979</v>
      </c>
      <c r="D41" s="326" t="str">
        <f t="shared" si="0"/>
        <v/>
      </c>
      <c r="I41" s="321" t="str">
        <f>IF('4.conf'!C40&gt;0,('4.conf'!C40/'4.conf'!$F$11)*100,"")</f>
        <v/>
      </c>
    </row>
    <row r="42" spans="1:9" x14ac:dyDescent="0.2">
      <c r="A42" s="115">
        <f>'4.conf'!A41</f>
        <v>43009</v>
      </c>
      <c r="D42" s="326" t="str">
        <f t="shared" si="0"/>
        <v/>
      </c>
      <c r="I42" s="321" t="str">
        <f>IF('4.conf'!C41&gt;0,('4.conf'!C41/'4.conf'!$F$11)*100,"")</f>
        <v/>
      </c>
    </row>
    <row r="43" spans="1:9" x14ac:dyDescent="0.2">
      <c r="A43" s="115">
        <f>'4.conf'!A42</f>
        <v>43040</v>
      </c>
      <c r="D43" s="326" t="str">
        <f t="shared" si="0"/>
        <v/>
      </c>
      <c r="I43" s="321" t="str">
        <f>IF('4.conf'!C42&gt;0,('4.conf'!C42/'4.conf'!$F$11)*100,"")</f>
        <v/>
      </c>
    </row>
    <row r="44" spans="1:9" ht="13.5" thickBot="1" x14ac:dyDescent="0.25">
      <c r="A44" s="116">
        <f>'4.conf'!A43</f>
        <v>43070</v>
      </c>
      <c r="D44" s="329" t="str">
        <f t="shared" si="0"/>
        <v/>
      </c>
      <c r="I44" s="324" t="str">
        <f>IF('4.conf'!C43&gt;0,('4.conf'!C43/'4.conf'!$F$11)*100,"")</f>
        <v/>
      </c>
    </row>
    <row r="45" spans="1:9" x14ac:dyDescent="0.2">
      <c r="A45" s="114">
        <f>'4.conf'!A44</f>
        <v>43101</v>
      </c>
      <c r="D45" s="330" t="str">
        <f t="shared" si="0"/>
        <v/>
      </c>
      <c r="I45" s="320" t="str">
        <f>IF('4.conf'!C44&gt;0,('4.conf'!C44/'4.conf'!$F$11)*100,"")</f>
        <v/>
      </c>
    </row>
    <row r="46" spans="1:9" x14ac:dyDescent="0.2">
      <c r="A46" s="115">
        <f>'4.conf'!A45</f>
        <v>43132</v>
      </c>
      <c r="D46" s="326" t="str">
        <f t="shared" si="0"/>
        <v/>
      </c>
      <c r="I46" s="321" t="str">
        <f>IF('4.conf'!C45&gt;0,('4.conf'!C45/'4.conf'!$F$11)*100,"")</f>
        <v/>
      </c>
    </row>
    <row r="47" spans="1:9" ht="13.5" thickBot="1" x14ac:dyDescent="0.25">
      <c r="A47" s="46"/>
      <c r="D47" s="49"/>
    </row>
    <row r="48" spans="1:9" ht="57.75" customHeight="1" thickBot="1" x14ac:dyDescent="0.25">
      <c r="A48" s="384" t="s">
        <v>10</v>
      </c>
      <c r="C48" s="59"/>
      <c r="D48" s="24" t="str">
        <f>+D8</f>
        <v xml:space="preserve">EXPORTACIONES US$ FOB  </v>
      </c>
      <c r="I48" s="24" t="str">
        <f>+I8</f>
        <v>EXPORTACIONES US$ FOB   RESÚMEN PÚBLICO</v>
      </c>
    </row>
    <row r="49" spans="1:9" x14ac:dyDescent="0.2">
      <c r="A49" s="383">
        <f>'4.conf'!A48</f>
        <v>2015</v>
      </c>
      <c r="D49" s="331" t="str">
        <f>+I49</f>
        <v/>
      </c>
      <c r="I49" s="336" t="str">
        <f>IF('4.conf'!C48&gt;0,('4.conf'!C48/'4.conf'!$F$11)*100,"")</f>
        <v/>
      </c>
    </row>
    <row r="50" spans="1:9" x14ac:dyDescent="0.2">
      <c r="A50" s="61">
        <f>'4.conf'!A49</f>
        <v>2016</v>
      </c>
      <c r="D50" s="332" t="str">
        <f>+I50</f>
        <v/>
      </c>
      <c r="I50" s="337" t="str">
        <f>IF('4.conf'!C49&gt;0,('4.conf'!C49/'4.conf'!$F$11)*100,"")</f>
        <v/>
      </c>
    </row>
    <row r="51" spans="1:9" ht="13.5" thickBot="1" x14ac:dyDescent="0.25">
      <c r="A51" s="63">
        <f>'4.conf'!A50</f>
        <v>2017</v>
      </c>
      <c r="D51" s="333" t="str">
        <f>+I51</f>
        <v/>
      </c>
      <c r="I51" s="338" t="str">
        <f>IF('4.conf'!C50&gt;0,('4.conf'!C50/'4.conf'!$F$11)*100,"")</f>
        <v/>
      </c>
    </row>
    <row r="52" spans="1:9" x14ac:dyDescent="0.2">
      <c r="A52" s="503" t="str">
        <f>'4.conf'!A51</f>
        <v>ene-feb 2017</v>
      </c>
      <c r="D52" s="334" t="str">
        <f>+I52</f>
        <v/>
      </c>
      <c r="I52" s="339" t="str">
        <f>IF('4.conf'!C51&gt;0,('4.conf'!C51/'4.conf'!$F$11)*100,"")</f>
        <v/>
      </c>
    </row>
    <row r="53" spans="1:9" ht="13.5" thickBot="1" x14ac:dyDescent="0.25">
      <c r="A53" s="504" t="str">
        <f>'4.conf'!A52</f>
        <v>ene-feb 2018</v>
      </c>
      <c r="D53" s="335" t="str">
        <f>+I53</f>
        <v/>
      </c>
      <c r="I53" s="340" t="str">
        <f>IF('4.conf'!C52&gt;0,('4.conf'!C52/'4.conf'!$F$11)*100,"")</f>
        <v/>
      </c>
    </row>
    <row r="56" spans="1:9" x14ac:dyDescent="0.2">
      <c r="A56" s="97" t="s">
        <v>161</v>
      </c>
    </row>
    <row r="58" spans="1:9" ht="13.5" thickBot="1" x14ac:dyDescent="0.25"/>
    <row r="59" spans="1:9" ht="38.25" customHeight="1" thickBot="1" x14ac:dyDescent="0.25">
      <c r="A59" s="102" t="s">
        <v>10</v>
      </c>
      <c r="B59" s="111"/>
      <c r="C59" s="103"/>
      <c r="D59" s="108" t="str">
        <f>+D48</f>
        <v xml:space="preserve">EXPORTACIONES US$ FOB  </v>
      </c>
    </row>
    <row r="60" spans="1:9" x14ac:dyDescent="0.2">
      <c r="A60" s="383">
        <f>'4.conf'!A59</f>
        <v>2017</v>
      </c>
      <c r="B60" s="111"/>
      <c r="C60" s="111"/>
      <c r="D60" s="124" t="e">
        <f>+D49-SUM(D9:D20)</f>
        <v>#VALUE!</v>
      </c>
    </row>
    <row r="61" spans="1:9" x14ac:dyDescent="0.2">
      <c r="A61" s="61" t="str">
        <f>'4.conf'!A60</f>
        <v>ene-feb 2017</v>
      </c>
      <c r="B61" s="111"/>
      <c r="C61" s="111"/>
      <c r="D61" s="128" t="e">
        <f>+D50-SUM(D21:D32)</f>
        <v>#VALUE!</v>
      </c>
    </row>
    <row r="62" spans="1:9" ht="13.5" thickBot="1" x14ac:dyDescent="0.25">
      <c r="A62" s="63" t="str">
        <f>'4.conf'!A61</f>
        <v>ene-feb 2018</v>
      </c>
      <c r="B62" s="111"/>
      <c r="C62" s="111"/>
      <c r="D62" s="132" t="e">
        <f>+D51-SUM(D33:D44)</f>
        <v>#VALUE!</v>
      </c>
    </row>
    <row r="63" spans="1:9" x14ac:dyDescent="0.2">
      <c r="A63" s="503">
        <f>'4.conf'!A62</f>
        <v>0</v>
      </c>
      <c r="B63" s="111"/>
      <c r="C63" s="111"/>
      <c r="D63" s="137" t="e">
        <f>+D52-(SUM(D33:INDEX(D33:D44,'[3]parámetros e instrucciones'!$E$3)))</f>
        <v>#VALUE!</v>
      </c>
    </row>
    <row r="64" spans="1:9" ht="13.5" thickBot="1" x14ac:dyDescent="0.25">
      <c r="A64" s="504">
        <f>'4.conf'!A63</f>
        <v>0</v>
      </c>
      <c r="B64" s="111"/>
      <c r="C64" s="111"/>
      <c r="D64" s="142" t="e">
        <f>+D53-(SUM(D45:INDEX(D45:D46,'[3]parámetros e instrucciones'!$E$3)))</f>
        <v>#VALUE!</v>
      </c>
    </row>
  </sheetData>
  <sheetProtection formatCells="0" formatColumns="0" formatRows="0"/>
  <protectedRanges>
    <protectedRange sqref="D49:D53 D9:D46" name="Rango2_1"/>
    <protectedRange sqref="D49:D5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6" type="noConversion"/>
  <printOptions horizontalCentered="1" verticalCentered="1"/>
  <pageMargins left="0.24" right="0.24" top="0.21" bottom="0.18" header="0" footer="0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8"/>
  <sheetViews>
    <sheetView showGridLines="0" workbookViewId="0">
      <selection activeCell="C42" sqref="C42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91" customFormat="1" x14ac:dyDescent="0.2">
      <c r="A1" s="163" t="s">
        <v>144</v>
      </c>
      <c r="B1" s="163"/>
    </row>
    <row r="2" spans="1:2" s="191" customFormat="1" x14ac:dyDescent="0.2">
      <c r="A2" s="163" t="s">
        <v>110</v>
      </c>
      <c r="B2" s="163"/>
    </row>
    <row r="3" spans="1:2" x14ac:dyDescent="0.2">
      <c r="A3" s="404" t="str">
        <f>+'1.modelos'!A3</f>
        <v>TENAZAS</v>
      </c>
      <c r="B3" s="399"/>
    </row>
    <row r="4" spans="1:2" ht="13.5" thickBot="1" x14ac:dyDescent="0.25">
      <c r="A4" s="55"/>
      <c r="B4" s="55"/>
    </row>
    <row r="5" spans="1:2" ht="13.5" thickBot="1" x14ac:dyDescent="0.25">
      <c r="A5" s="413" t="s">
        <v>12</v>
      </c>
      <c r="B5" s="413" t="s">
        <v>233</v>
      </c>
    </row>
    <row r="6" spans="1:2" x14ac:dyDescent="0.2">
      <c r="A6" s="414">
        <f>'3.vol.'!C59</f>
        <v>2015</v>
      </c>
      <c r="B6" s="415"/>
    </row>
    <row r="7" spans="1:2" x14ac:dyDescent="0.2">
      <c r="A7" s="405">
        <f>'3.vol.'!C60</f>
        <v>2016</v>
      </c>
      <c r="B7" s="416"/>
    </row>
    <row r="8" spans="1:2" ht="13.5" thickBot="1" x14ac:dyDescent="0.25">
      <c r="A8" s="417">
        <f>'3.vol.'!C61</f>
        <v>2017</v>
      </c>
      <c r="B8" s="418"/>
    </row>
    <row r="9" spans="1:2" x14ac:dyDescent="0.2">
      <c r="A9" s="419" t="str">
        <f>'3.vol.'!C62</f>
        <v>ene-feb 2017</v>
      </c>
      <c r="B9" s="415"/>
    </row>
    <row r="10" spans="1:2" ht="13.5" thickBot="1" x14ac:dyDescent="0.25">
      <c r="A10" s="406" t="str">
        <f>'3.vol.'!C63</f>
        <v>ene-feb 2018</v>
      </c>
      <c r="B10" s="420"/>
    </row>
    <row r="11" spans="1:2" x14ac:dyDescent="0.2">
      <c r="A11" s="421"/>
      <c r="B11" s="55"/>
    </row>
    <row r="14" spans="1:2" hidden="1" x14ac:dyDescent="0.2"/>
    <row r="15" spans="1:2" ht="13.5" hidden="1" thickBot="1" x14ac:dyDescent="0.25">
      <c r="A15" s="103" t="s">
        <v>129</v>
      </c>
    </row>
    <row r="16" spans="1:2" ht="13.5" hidden="1" thickBot="1" x14ac:dyDescent="0.25">
      <c r="A16" s="102" t="s">
        <v>10</v>
      </c>
      <c r="B16" s="102" t="s">
        <v>149</v>
      </c>
    </row>
    <row r="17" spans="1:2" hidden="1" x14ac:dyDescent="0.2">
      <c r="A17" s="110">
        <v>2003</v>
      </c>
      <c r="B17" s="148" t="str">
        <f>IF('3.vol.'!E59&gt;'5capprod'!B6,"ERROR","OK")</f>
        <v>OK</v>
      </c>
    </row>
    <row r="18" spans="1:2" hidden="1" x14ac:dyDescent="0.2">
      <c r="A18" s="112">
        <v>2004</v>
      </c>
      <c r="B18" s="149" t="str">
        <f>IF('3.vol.'!E60&gt;'5capprod'!B7,"ERROR","OK")</f>
        <v>OK</v>
      </c>
    </row>
    <row r="19" spans="1:2" ht="13.5" hidden="1" thickBot="1" x14ac:dyDescent="0.25">
      <c r="A19" s="113">
        <v>2005</v>
      </c>
      <c r="B19" s="150" t="str">
        <f>IF('3.vol.'!E61&gt;'5capprod'!B8,"ERROR","OK")</f>
        <v>OK</v>
      </c>
    </row>
    <row r="20" spans="1:2" hidden="1" x14ac:dyDescent="0.2">
      <c r="A20" s="110" t="s">
        <v>118</v>
      </c>
      <c r="B20" s="148" t="str">
        <f>IF('3.vol.'!E62&gt;'5capprod'!B9,"ERROR","OK")</f>
        <v>OK</v>
      </c>
    </row>
    <row r="21" spans="1:2" ht="13.5" hidden="1" thickBot="1" x14ac:dyDescent="0.25">
      <c r="A21" s="113" t="s">
        <v>200</v>
      </c>
      <c r="B21" s="150" t="str">
        <f>IF('3.vol.'!E63&gt;'5capprod'!B10,"ERROR","OK")</f>
        <v>OK</v>
      </c>
    </row>
    <row r="22" spans="1:2" hidden="1" x14ac:dyDescent="0.2"/>
    <row r="23" spans="1:2" hidden="1" x14ac:dyDescent="0.2"/>
    <row r="24" spans="1:2" hidden="1" x14ac:dyDescent="0.2"/>
    <row r="25" spans="1:2" hidden="1" x14ac:dyDescent="0.2"/>
    <row r="26" spans="1:2" hidden="1" x14ac:dyDescent="0.2"/>
    <row r="27" spans="1:2" hidden="1" x14ac:dyDescent="0.2"/>
    <row r="28" spans="1:2" hidden="1" x14ac:dyDescent="0.2"/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75" right="0.75" top="1" bottom="1" header="0" footer="0"/>
  <pageSetup paperSize="9" scale="14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 Costos</vt:lpstr>
      <vt:lpstr>9.adicionalcostos</vt:lpstr>
      <vt:lpstr>10-precios</vt:lpstr>
      <vt:lpstr>11- impo </vt:lpstr>
      <vt:lpstr>12Reventa</vt:lpstr>
      <vt:lpstr>13 existencias</vt:lpstr>
      <vt:lpstr>14impo semi </vt:lpstr>
      <vt:lpstr>11-Máx. Prod.</vt:lpstr>
      <vt:lpstr>14-horas trabajadas</vt:lpstr>
      <vt:lpstr>'1.modelos'!Área_de_impresión</vt:lpstr>
      <vt:lpstr>'10-precios'!Área_de_impresión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 Costos'!Área_de_impresión</vt:lpstr>
      <vt:lpstr>'9.adicionalcostos'!Área_de_impresión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Gabriela Macias</cp:lastModifiedBy>
  <cp:lastPrinted>2018-03-16T15:38:59Z</cp:lastPrinted>
  <dcterms:created xsi:type="dcterms:W3CDTF">1996-10-10T17:31:07Z</dcterms:created>
  <dcterms:modified xsi:type="dcterms:W3CDTF">2018-03-16T17:21:56Z</dcterms:modified>
</cp:coreProperties>
</file>